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<sst xmlns="http://schemas.openxmlformats.org/spreadsheetml/2006/main" count="389" uniqueCount="255">
  <si>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</si>
  <si>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</si>
  <si>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</si>
  <si>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</si>
  <si>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</si>
  <si>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</si>
  <si>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</si>
  <si>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</si>
  <si>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</si>
  <si>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</si>
  <si>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</si>
  <si>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</si>
  <si>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</si>
  <si>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</si>
  <si>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</si>
  <si>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</si>
  <si>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</si>
  <si>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</si>
  <si>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</si>
  <si>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</si>
  <si>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</si>
  <si>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</si>
  <si>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</si>
  <si>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</si>
  <si>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</si>
  <si>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</si>
  <si>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</si>
  <si>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</si>
  <si>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</si>
  <si>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</si>
  <si>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</si>
  <si>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</si>
  <si>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</si>
  <si>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</si>
  <si>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</si>
  <si>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</si>
  <si>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</si>
  <si>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</si>
  <si>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</si>
  <si>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</si>
  <si>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</si>
  <si>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</si>
  <si>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</si>
  <si>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</si>
  <si>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</si>
  <si>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</si>
  <si>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</si>
  <si>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</si>
  <si>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</si>
  <si>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</si>
  <si>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</si>
  <si>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</si>
  <si>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</si>
  <si>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</si>
  <si>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</si>
  <si>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</si>
  <si>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</si>
  <si>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</si>
  <si>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</si>
  <si>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</si>
  <si>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</si>
  <si>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</si>
  <si>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</si>
  <si>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</si>
  <si>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</si>
  <si>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</si>
  <si>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</si>
  <si>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</si>
  <si>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</si>
  <si>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</si>
  <si>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</si>
  <si>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</si>
  <si>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</si>
  <si>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</si>
  <si>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</si>
  <si>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</si>
  <si>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</si>
  <si>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</si>
  <si>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</si>
  <si>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</si>
  <si>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</si>
  <si>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</si>
  <si>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</si>
  <si>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</si>
  <si>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</si>
  <si>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</si>
  <si>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</si>
  <si>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</si>
  <si>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</si>
  <si>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</si>
  <si>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</si>
  <si>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</si>
  <si>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</si>
  <si>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</si>
  <si>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</si>
  <si>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</si>
  <si>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</si>
  <si>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</si>
  <si>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</si>
  <si>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</si>
  <si>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</si>
  <si>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</si>
  <si>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</si>
  <si>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</si>
  <si>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</si>
  <si>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</si>
  <si>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</si>
  <si>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</si>
  <si>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</si>
  <si>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</si>
  <si>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</si>
  <si>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</si>
  <si>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</si>
  <si>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</si>
  <si>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</si>
  <si>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</si>
  <si>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</si>
  <si>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</si>
  <si>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</si>
  <si>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</si>
  <si>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</si>
  <si>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</si>
  <si>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</si>
  <si>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</si>
  <si>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</si>
  <si>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</si>
  <si>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</si>
  <si>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</si>
  <si>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</si>
  <si>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</si>
  <si>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</si>
  <si>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</si>
  <si>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</si>
  <si>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</si>
  <si>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</si>
  <si>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</si>
  <si>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</si>
  <si>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</si>
  <si>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</si>
  <si>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</si>
  <si>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</si>
  <si>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</si>
  <si>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</si>
  <si>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</si>
  <si>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</si>
  <si>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</si>
  <si>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</si>
  <si>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</si>
  <si>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</si>
  <si>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</si>
  <si>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</si>
  <si>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</si>
  <si>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</si>
  <si>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</si>
  <si>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</si>
  <si>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</si>
  <si>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</si>
  <si>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</si>
  <si>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</si>
  <si>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</si>
  <si>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</si>
  <si>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</si>
  <si>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</si>
  <si>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</si>
  <si>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</si>
  <si>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</si>
  <si>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</si>
  <si>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</si>
  <si>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</si>
  <si>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</si>
  <si>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</si>
  <si>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</si>
  <si>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</si>
  <si>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</si>
  <si>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</si>
  <si>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</si>
  <si>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</si>
  <si>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</si>
  <si>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</si>
  <si>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</si>
  <si>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</si>
  <si>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</si>
  <si>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</si>
  <si>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</si>
  <si>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</si>
  <si>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</si>
  <si>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</si>
  <si>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</si>
  <si>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</si>
  <si>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</si>
  <si>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</si>
  <si>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</si>
  <si>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</si>
  <si>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</si>
  <si>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</si>
  <si>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</si>
  <si>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</si>
  <si>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</si>
  <si>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</si>
  <si>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</si>
  <si>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</si>
  <si>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</si>
  <si>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</si>
  <si>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</si>
  <si>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</si>
  <si>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</si>
  <si>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</si>
  <si>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</si>
  <si>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</si>
  <si>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</si>
  <si>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</si>
  <si>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</si>
  <si>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</si>
  <si>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</si>
  <si>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</si>
  <si>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</si>
  <si>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</si>
  <si>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</si>
  <si>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</si>
  <si>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</si>
  <si>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</si>
  <si>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</si>
  <si>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</si>
  <si>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</si>
  <si>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</si>
  <si>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</si>
  <si>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</si>
  <si>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</si>
  <si>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</si>
  <si>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</si>
  <si>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</si>
  <si>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</si>
  <si>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</si>
  <si>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</si>
  <si>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</si>
  <si>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</si>
  <si>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</si>
  <si>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</si>
  <si>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</si>
  <si>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</si>
  <si>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</si>
  <si>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</si>
  <si>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</si>
  <si>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</si>
  <si>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</si>
  <si>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</si>
  <si>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</si>
  <si>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</si>
  <si>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Cù Lao 
Chàm</t>
  </si>
  <si>
    <t>(9)</t>
  </si>
  <si>
    <t xml:space="preserve"> &amp; Quyết định số 210 /QĐ-SXD ngày 21/12/2021 của SXD tỉnh Quảng Nam</t>
  </si>
  <si>
    <t>x45/8</t>
  </si>
  <si>
    <t>4.5/8</t>
  </si>
  <si>
    <t>(Theo TCBC số 28/2021/PLX-TCBC ngày 25/11/2021 của TĐ Xăng dầu VN Petrolimex 
và QĐ số 648/QĐ-BCT ngày 20/3/2019 của BCT quy định giá điện)</t>
  </si>
  <si>
    <t>Xăng RON 95-III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</si>
</sst>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6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65" fontId="47" fillId="33" borderId="12" xfId="42" applyNumberFormat="1" applyFont="1" applyFill="1" applyBorder="1" applyAlignment="1">
      <alignment horizontal="center" vertical="center"/>
    </xf>
    <xf numFmtId="165" fontId="47" fillId="33" borderId="14" xfId="42" applyNumberFormat="1" applyFont="1" applyFill="1" applyBorder="1" applyAlignment="1">
      <alignment horizontal="center" vertical="center"/>
    </xf>
    <xf numFmtId="0" fontId="48" fillId="0" borderId="12" xfId="0" applyFont="1" applyBorder="1" applyAlignment="1" quotePrefix="1">
      <alignment horizontal="center" vertical="center"/>
    </xf>
    <xf numFmtId="0" fontId="48" fillId="0" borderId="11" xfId="0" applyFont="1" applyBorder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 wrapText="1"/>
    </xf>
    <xf numFmtId="0" fontId="48" fillId="0" borderId="15" xfId="0" applyFont="1" applyBorder="1" applyAlignment="1" quotePrefix="1">
      <alignment horizontal="center" vertical="center"/>
    </xf>
    <xf numFmtId="0" fontId="48" fillId="0" borderId="14" xfId="0" applyFont="1" applyBorder="1" applyAlignment="1" quotePrefix="1">
      <alignment horizontal="center" vertical="center"/>
    </xf>
    <xf numFmtId="165" fontId="46" fillId="0" borderId="13" xfId="42" applyNumberFormat="1" applyFont="1" applyBorder="1" applyAlignment="1">
      <alignment horizontal="center" vertical="center"/>
    </xf>
    <xf numFmtId="165" fontId="46" fillId="0" borderId="16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Alignment="1">
      <alignment vertical="center"/>
    </xf>
    <xf numFmtId="0" fontId="50" fillId="33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3" fontId="46" fillId="33" borderId="12" xfId="0" applyNumberFormat="1" applyFont="1" applyFill="1" applyBorder="1" applyAlignment="1">
      <alignment/>
    </xf>
    <xf numFmtId="3" fontId="46" fillId="33" borderId="13" xfId="0" applyNumberFormat="1" applyFont="1" applyFill="1" applyBorder="1" applyAlignment="1">
      <alignment/>
    </xf>
    <xf numFmtId="164" fontId="46" fillId="0" borderId="12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/>
    </xf>
    <xf numFmtId="165" fontId="46" fillId="33" borderId="13" xfId="42" applyNumberFormat="1" applyFont="1" applyFill="1" applyBorder="1" applyAlignment="1">
      <alignment/>
    </xf>
    <xf numFmtId="165" fontId="49" fillId="34" borderId="20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 horizontal="center" vertical="center" wrapText="1"/>
    </xf>
    <xf numFmtId="165" fontId="51" fillId="34" borderId="17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65" fontId="46" fillId="0" borderId="14" xfId="42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34" borderId="0" xfId="0" applyFont="1" applyFill="1" applyAlignment="1">
      <alignment vertical="center"/>
    </xf>
    <xf numFmtId="3" fontId="46" fillId="0" borderId="0" xfId="0" applyNumberFormat="1" applyFont="1" applyAlignment="1">
      <alignment vertical="center"/>
    </xf>
    <xf numFmtId="3" fontId="51" fillId="34" borderId="12" xfId="0" applyNumberFormat="1" applyFont="1" applyFill="1" applyBorder="1" applyAlignment="1">
      <alignment vertical="center"/>
    </xf>
    <xf numFmtId="165" fontId="46" fillId="0" borderId="16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4" xfId="42" applyNumberFormat="1" applyFont="1" applyBorder="1" applyAlignment="1">
      <alignment/>
    </xf>
    <xf numFmtId="0" fontId="46" fillId="2" borderId="13" xfId="0" applyFont="1" applyFill="1" applyBorder="1" applyAlignment="1">
      <alignment/>
    </xf>
    <xf numFmtId="3" fontId="46" fillId="0" borderId="16" xfId="42" applyNumberFormat="1" applyFont="1" applyBorder="1" applyAlignment="1">
      <alignment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165" fontId="49" fillId="34" borderId="23" xfId="0" applyNumberFormat="1" applyFont="1" applyFill="1" applyBorder="1" applyAlignment="1">
      <alignment vertical="center"/>
    </xf>
    <xf numFmtId="3" fontId="46" fillId="2" borderId="13" xfId="0" applyNumberFormat="1" applyFont="1" applyFill="1" applyBorder="1" applyAlignment="1">
      <alignment/>
    </xf>
    <xf numFmtId="0" fontId="47" fillId="0" borderId="12" xfId="0" applyFont="1" applyBorder="1" applyAlignment="1">
      <alignment horizontal="center" vertical="center"/>
    </xf>
    <xf numFmtId="165" fontId="46" fillId="0" borderId="14" xfId="42" applyNumberFormat="1" applyFont="1" applyBorder="1" applyAlignment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6" fillId="0" borderId="0" xfId="42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2" xfId="0" applyFont="1" applyBorder="1" applyAlignment="1" quotePrefix="1">
      <alignment horizontal="left" vertical="center" wrapText="1"/>
    </xf>
    <xf numFmtId="0" fontId="46" fillId="0" borderId="12" xfId="0" applyFont="1" applyBorder="1" applyAlignment="1">
      <alignment horizontal="left" vertical="center"/>
    </xf>
    <xf numFmtId="0" fontId="51" fillId="34" borderId="0" xfId="0" applyFont="1" applyFill="1" applyAlignment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 quotePrefix="1">
      <alignment wrapText="1"/>
    </xf>
    <xf numFmtId="0" fontId="46" fillId="0" borderId="12" xfId="0" applyFont="1" applyBorder="1" applyAlignment="1">
      <alignment/>
    </xf>
    <xf numFmtId="164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 quotePrefix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="78" zoomScaleNormal="78" zoomScalePageLayoutView="0" workbookViewId="0" topLeftCell="B13">
      <selection activeCell="F154" sqref="F154"/>
    </sheetView>
  </sheetViews>
  <sheetFormatPr defaultColWidth="8.796875" defaultRowHeight="20.25" customHeight="1"/>
  <cols>
    <col min="1" max="1" width="11.5" style="21" hidden="1" customWidth="1"/>
    <col min="2" max="2" width="5.19921875" style="4" customWidth="1"/>
    <col min="3" max="3" width="9" style="4" customWidth="1"/>
    <col min="4" max="4" width="39.199218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0" width="9.5" style="21" customWidth="1"/>
    <col min="11" max="12" width="9.5" style="21" hidden="1" customWidth="1"/>
    <col min="13" max="13" width="2.69921875" style="1" customWidth="1"/>
    <col min="14" max="14" width="11.5" style="29" customWidth="1"/>
    <col min="15" max="16384" width="9" style="1" customWidth="1"/>
  </cols>
  <sheetData>
    <row r="1" spans="2:9" ht="23.25" customHeight="1">
      <c r="B1" s="87" t="s">
        <v>60</v>
      </c>
      <c r="C1" s="87"/>
      <c r="D1" s="87"/>
      <c r="E1" s="87"/>
      <c r="F1" s="87"/>
      <c r="G1" s="87"/>
      <c r="H1" s="87"/>
      <c r="I1" s="87"/>
    </row>
    <row r="2" spans="2:9" ht="23.25" customHeight="1">
      <c r="B2" s="85" t="s">
        <v>247</v>
      </c>
      <c r="C2" s="85"/>
      <c r="D2" s="85"/>
      <c r="E2" s="85"/>
      <c r="F2" s="85"/>
      <c r="G2" s="85"/>
      <c r="H2" s="85"/>
      <c r="I2" s="85"/>
    </row>
    <row r="3" spans="2:9" ht="36.75" customHeight="1">
      <c r="B3" s="84" t="s">
        <v>250</v>
      </c>
      <c r="C3" s="85"/>
      <c r="D3" s="85"/>
      <c r="E3" s="85"/>
      <c r="F3" s="85"/>
      <c r="G3" s="85"/>
      <c r="H3" s="85"/>
      <c r="I3" s="85"/>
    </row>
    <row r="4" spans="2:9" ht="23.25" customHeight="1">
      <c r="B4" s="94" t="s">
        <v>61</v>
      </c>
      <c r="C4" s="94"/>
      <c r="D4" s="94"/>
      <c r="E4" s="94"/>
      <c r="F4" s="94"/>
      <c r="G4" s="94"/>
      <c r="H4" s="94"/>
      <c r="I4" s="94"/>
    </row>
    <row r="5" ht="9.75" customHeight="1" thickBot="1"/>
    <row r="6" spans="1:14" s="7" customFormat="1" ht="76.5" customHeight="1">
      <c r="A6" s="22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6" t="s">
        <v>243</v>
      </c>
      <c r="J6" s="78" t="s">
        <v>248</v>
      </c>
      <c r="K6" s="22"/>
      <c r="L6" s="22"/>
      <c r="N6" s="47" t="s">
        <v>160</v>
      </c>
    </row>
    <row r="7" spans="1:14" s="7" customFormat="1" ht="23.25" customHeight="1">
      <c r="A7" s="22"/>
      <c r="B7" s="17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51</v>
      </c>
      <c r="J7" s="18" t="s">
        <v>249</v>
      </c>
      <c r="K7" s="22"/>
      <c r="L7" s="22"/>
      <c r="N7" s="48" t="s">
        <v>161</v>
      </c>
    </row>
    <row r="8" spans="1:14" s="7" customFormat="1" ht="53.25" customHeight="1">
      <c r="A8" s="22"/>
      <c r="B8" s="17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4">
        <v>3</v>
      </c>
      <c r="J8" s="79">
        <v>4</v>
      </c>
      <c r="K8" s="22"/>
      <c r="L8" s="22"/>
      <c r="N8" s="30">
        <v>4</v>
      </c>
    </row>
    <row r="9" spans="1:14" ht="22.5" customHeight="1">
      <c r="A9" s="21" t="s">
        <v>62</v>
      </c>
      <c r="B9" s="91">
        <v>1</v>
      </c>
      <c r="C9" s="90" t="s">
        <v>229</v>
      </c>
      <c r="D9" s="92" t="s">
        <v>237</v>
      </c>
      <c r="E9" s="75" t="s">
        <v>10</v>
      </c>
      <c r="F9" s="76">
        <v>1</v>
      </c>
      <c r="G9" s="74">
        <f>G$13*$F9/$F$13</f>
        <v>148135.52631578947</v>
      </c>
      <c r="H9" s="74">
        <f aca="true" t="shared" si="0" ref="H9:J12">H$13*$F9/$F$13</f>
        <v>147596.7105263158</v>
      </c>
      <c r="I9" s="74">
        <f t="shared" si="0"/>
        <v>142992.1052631579</v>
      </c>
      <c r="J9" s="73">
        <f t="shared" si="0"/>
        <v>177762.5</v>
      </c>
      <c r="N9" s="46">
        <f>ROUND(IF($N$8=1,$G9,IF($N$8=2,$H9,IF($N$8=3,$I9,IF($N$8=4,$J9,IF($N$8=5,$K9,IF($N$8=6,$L9)))))),1)</f>
        <v>177762.5</v>
      </c>
    </row>
    <row r="10" spans="1:14" ht="22.5" customHeight="1">
      <c r="A10" s="21" t="s">
        <v>63</v>
      </c>
      <c r="B10" s="91"/>
      <c r="C10" s="90"/>
      <c r="D10" s="93"/>
      <c r="E10" s="75" t="s">
        <v>11</v>
      </c>
      <c r="F10" s="76">
        <v>1.18</v>
      </c>
      <c r="G10" s="74">
        <f>G$13*$F10/$F$13</f>
        <v>174799.92105263157</v>
      </c>
      <c r="H10" s="74">
        <f t="shared" si="0"/>
        <v>174164.1184210526</v>
      </c>
      <c r="I10" s="74">
        <f t="shared" si="0"/>
        <v>168730.6842105263</v>
      </c>
      <c r="J10" s="73">
        <f t="shared" si="0"/>
        <v>209759.75</v>
      </c>
      <c r="N10" s="46">
        <f aca="true" t="shared" si="1" ref="N10:N48">ROUND(IF($N$8=1,$G10,IF($N$8=2,$H10,IF($N$8=3,$I10,IF($N$8=4,$J10,IF($N$8=5,$K10,IF($N$8=6,$L10)))))),1)</f>
        <v>209759.8</v>
      </c>
    </row>
    <row r="11" spans="1:14" ht="22.5" customHeight="1">
      <c r="A11" s="21" t="s">
        <v>64</v>
      </c>
      <c r="B11" s="91"/>
      <c r="C11" s="90"/>
      <c r="D11" s="93"/>
      <c r="E11" s="75" t="s">
        <v>12</v>
      </c>
      <c r="F11" s="76">
        <v>1.285</v>
      </c>
      <c r="G11" s="74">
        <f>G$13*$F11/$F$13</f>
        <v>190354.15131578947</v>
      </c>
      <c r="H11" s="74">
        <f t="shared" si="0"/>
        <v>189661.77302631576</v>
      </c>
      <c r="I11" s="74">
        <f t="shared" si="0"/>
        <v>183744.8552631579</v>
      </c>
      <c r="J11" s="73">
        <f t="shared" si="0"/>
        <v>228424.81249999997</v>
      </c>
      <c r="N11" s="46">
        <f t="shared" si="1"/>
        <v>228424.8</v>
      </c>
    </row>
    <row r="12" spans="1:14" ht="22.5" customHeight="1">
      <c r="A12" s="21" t="s">
        <v>65</v>
      </c>
      <c r="B12" s="91"/>
      <c r="C12" s="90"/>
      <c r="D12" s="93"/>
      <c r="E12" s="75" t="s">
        <v>13</v>
      </c>
      <c r="F12" s="76">
        <v>1.39</v>
      </c>
      <c r="G12" s="74">
        <f>G$13*$F12/$F$13</f>
        <v>205908.38157894736</v>
      </c>
      <c r="H12" s="74">
        <f t="shared" si="0"/>
        <v>205159.4276315789</v>
      </c>
      <c r="I12" s="74">
        <f t="shared" si="0"/>
        <v>198759.02631578947</v>
      </c>
      <c r="J12" s="73">
        <f t="shared" si="0"/>
        <v>247089.875</v>
      </c>
      <c r="N12" s="46">
        <f t="shared" si="1"/>
        <v>247089.9</v>
      </c>
    </row>
    <row r="13" spans="1:14" s="3" customFormat="1" ht="22.5" customHeight="1">
      <c r="A13" s="23" t="s">
        <v>66</v>
      </c>
      <c r="B13" s="91"/>
      <c r="C13" s="90"/>
      <c r="D13" s="93"/>
      <c r="E13" s="72" t="s">
        <v>14</v>
      </c>
      <c r="F13" s="9">
        <v>1.52</v>
      </c>
      <c r="G13" s="12">
        <v>225166</v>
      </c>
      <c r="H13" s="12">
        <v>224347</v>
      </c>
      <c r="I13" s="12">
        <v>217348</v>
      </c>
      <c r="J13" s="13">
        <v>270199</v>
      </c>
      <c r="K13" s="23"/>
      <c r="L13" s="23"/>
      <c r="N13" s="46">
        <f t="shared" si="1"/>
        <v>270199</v>
      </c>
    </row>
    <row r="14" spans="1:14" ht="22.5" customHeight="1">
      <c r="A14" s="21" t="s">
        <v>67</v>
      </c>
      <c r="B14" s="91"/>
      <c r="C14" s="90"/>
      <c r="D14" s="93"/>
      <c r="E14" s="75" t="s">
        <v>15</v>
      </c>
      <c r="F14" s="76">
        <v>1.65</v>
      </c>
      <c r="G14" s="74">
        <f>G$13*$F14/$F$13</f>
        <v>244423.6184210526</v>
      </c>
      <c r="H14" s="74">
        <f aca="true" t="shared" si="2" ref="H14:J18">H$13*$F14/$F$13</f>
        <v>243534.57236842104</v>
      </c>
      <c r="I14" s="74">
        <f t="shared" si="2"/>
        <v>235936.9736842105</v>
      </c>
      <c r="J14" s="73">
        <f t="shared" si="2"/>
        <v>293308.125</v>
      </c>
      <c r="N14" s="46">
        <f t="shared" si="1"/>
        <v>293308.1</v>
      </c>
    </row>
    <row r="15" spans="1:14" ht="22.5" customHeight="1">
      <c r="A15" s="21" t="s">
        <v>68</v>
      </c>
      <c r="B15" s="91"/>
      <c r="C15" s="90"/>
      <c r="D15" s="93"/>
      <c r="E15" s="75" t="s">
        <v>16</v>
      </c>
      <c r="F15" s="76">
        <v>1.795</v>
      </c>
      <c r="G15" s="74">
        <f>G$13*$F15/$F$13</f>
        <v>265903.2697368421</v>
      </c>
      <c r="H15" s="74">
        <f t="shared" si="2"/>
        <v>264936.09539473685</v>
      </c>
      <c r="I15" s="74">
        <f t="shared" si="2"/>
        <v>256670.8289473684</v>
      </c>
      <c r="J15" s="73">
        <f t="shared" si="2"/>
        <v>319083.68749999994</v>
      </c>
      <c r="N15" s="46">
        <f t="shared" si="1"/>
        <v>319083.7</v>
      </c>
    </row>
    <row r="16" spans="1:14" ht="22.5" customHeight="1">
      <c r="A16" s="21" t="s">
        <v>69</v>
      </c>
      <c r="B16" s="91"/>
      <c r="C16" s="90"/>
      <c r="D16" s="93"/>
      <c r="E16" s="75" t="s">
        <v>17</v>
      </c>
      <c r="F16" s="76">
        <v>1.94</v>
      </c>
      <c r="G16" s="74">
        <f>G$13*$F16/$F$13</f>
        <v>287382.9210526316</v>
      </c>
      <c r="H16" s="74">
        <f t="shared" si="2"/>
        <v>286337.61842105264</v>
      </c>
      <c r="I16" s="74">
        <f t="shared" si="2"/>
        <v>277404.6842105263</v>
      </c>
      <c r="J16" s="73">
        <f t="shared" si="2"/>
        <v>344859.25</v>
      </c>
      <c r="N16" s="46">
        <f t="shared" si="1"/>
        <v>344859.3</v>
      </c>
    </row>
    <row r="17" spans="1:14" ht="22.5" customHeight="1">
      <c r="A17" s="21" t="s">
        <v>70</v>
      </c>
      <c r="B17" s="91"/>
      <c r="C17" s="90"/>
      <c r="D17" s="93"/>
      <c r="E17" s="75" t="s">
        <v>18</v>
      </c>
      <c r="F17" s="76">
        <v>2.3</v>
      </c>
      <c r="G17" s="74">
        <f>G$13*$F17/$F$13</f>
        <v>340711.7105263158</v>
      </c>
      <c r="H17" s="74">
        <f t="shared" si="2"/>
        <v>339472.4342105263</v>
      </c>
      <c r="I17" s="74">
        <f t="shared" si="2"/>
        <v>328881.84210526315</v>
      </c>
      <c r="J17" s="73">
        <f t="shared" si="2"/>
        <v>408853.74999999994</v>
      </c>
      <c r="N17" s="46">
        <f t="shared" si="1"/>
        <v>408853.8</v>
      </c>
    </row>
    <row r="18" spans="1:14" ht="22.5" customHeight="1">
      <c r="A18" s="21" t="s">
        <v>71</v>
      </c>
      <c r="B18" s="91"/>
      <c r="C18" s="90"/>
      <c r="D18" s="93"/>
      <c r="E18" s="75" t="s">
        <v>19</v>
      </c>
      <c r="F18" s="76">
        <v>2.71</v>
      </c>
      <c r="G18" s="74">
        <f>G$13*$F18/$F$13</f>
        <v>401447.27631578944</v>
      </c>
      <c r="H18" s="74">
        <f t="shared" si="2"/>
        <v>399987.0855263158</v>
      </c>
      <c r="I18" s="74">
        <f t="shared" si="2"/>
        <v>387508.60526315786</v>
      </c>
      <c r="J18" s="73">
        <f t="shared" si="2"/>
        <v>481736.375</v>
      </c>
      <c r="N18" s="46">
        <f t="shared" si="1"/>
        <v>481736.4</v>
      </c>
    </row>
    <row r="19" spans="1:14" ht="22.5" customHeight="1">
      <c r="A19" s="21" t="s">
        <v>81</v>
      </c>
      <c r="B19" s="91">
        <v>2</v>
      </c>
      <c r="C19" s="90" t="s">
        <v>230</v>
      </c>
      <c r="D19" s="92" t="s">
        <v>236</v>
      </c>
      <c r="E19" s="75" t="s">
        <v>10</v>
      </c>
      <c r="F19" s="76">
        <v>1</v>
      </c>
      <c r="G19" s="74">
        <f>G$23*$F19/$F$23</f>
        <v>165208.55263157893</v>
      </c>
      <c r="H19" s="74">
        <f aca="true" t="shared" si="3" ref="H19:J22">H$23*$F19/$F$23</f>
        <v>161432.8947368421</v>
      </c>
      <c r="I19" s="74">
        <f t="shared" si="3"/>
        <v>156915.7894736842</v>
      </c>
      <c r="J19" s="73">
        <f t="shared" si="3"/>
        <v>198250</v>
      </c>
      <c r="N19" s="46">
        <f t="shared" si="1"/>
        <v>198250</v>
      </c>
    </row>
    <row r="20" spans="1:14" ht="22.5" customHeight="1">
      <c r="A20" s="21" t="s">
        <v>72</v>
      </c>
      <c r="B20" s="91"/>
      <c r="C20" s="90"/>
      <c r="D20" s="93"/>
      <c r="E20" s="75" t="s">
        <v>11</v>
      </c>
      <c r="F20" s="76">
        <v>1.18</v>
      </c>
      <c r="G20" s="74">
        <f>G$23*$F20/$F$23</f>
        <v>194946.09210526315</v>
      </c>
      <c r="H20" s="74">
        <f t="shared" si="3"/>
        <v>190490.81578947368</v>
      </c>
      <c r="I20" s="74">
        <f t="shared" si="3"/>
        <v>185160.63157894736</v>
      </c>
      <c r="J20" s="73">
        <f t="shared" si="3"/>
        <v>233934.99999999997</v>
      </c>
      <c r="N20" s="46">
        <f t="shared" si="1"/>
        <v>233935</v>
      </c>
    </row>
    <row r="21" spans="1:14" ht="22.5" customHeight="1">
      <c r="A21" s="21" t="s">
        <v>73</v>
      </c>
      <c r="B21" s="91"/>
      <c r="C21" s="90"/>
      <c r="D21" s="93"/>
      <c r="E21" s="75" t="s">
        <v>12</v>
      </c>
      <c r="F21" s="76">
        <v>1.285</v>
      </c>
      <c r="G21" s="74">
        <f>G$23*$F21/$F$23</f>
        <v>212292.99013157893</v>
      </c>
      <c r="H21" s="74">
        <f t="shared" si="3"/>
        <v>207441.26973684208</v>
      </c>
      <c r="I21" s="74">
        <f t="shared" si="3"/>
        <v>201636.78947368418</v>
      </c>
      <c r="J21" s="73">
        <f t="shared" si="3"/>
        <v>254751.24999999997</v>
      </c>
      <c r="N21" s="46">
        <f t="shared" si="1"/>
        <v>254751.3</v>
      </c>
    </row>
    <row r="22" spans="1:14" ht="22.5" customHeight="1">
      <c r="A22" s="21" t="s">
        <v>74</v>
      </c>
      <c r="B22" s="91"/>
      <c r="C22" s="90"/>
      <c r="D22" s="93"/>
      <c r="E22" s="75" t="s">
        <v>13</v>
      </c>
      <c r="F22" s="76">
        <v>1.39</v>
      </c>
      <c r="G22" s="74">
        <f>G$23*$F22/$F$23</f>
        <v>229639.8881578947</v>
      </c>
      <c r="H22" s="74">
        <f t="shared" si="3"/>
        <v>224391.7236842105</v>
      </c>
      <c r="I22" s="74">
        <f t="shared" si="3"/>
        <v>218112.94736842104</v>
      </c>
      <c r="J22" s="73">
        <f t="shared" si="3"/>
        <v>275567.5</v>
      </c>
      <c r="N22" s="46">
        <f t="shared" si="1"/>
        <v>275567.5</v>
      </c>
    </row>
    <row r="23" spans="1:14" s="3" customFormat="1" ht="22.5" customHeight="1">
      <c r="A23" s="23" t="s">
        <v>75</v>
      </c>
      <c r="B23" s="91"/>
      <c r="C23" s="90"/>
      <c r="D23" s="93"/>
      <c r="E23" s="72" t="s">
        <v>14</v>
      </c>
      <c r="F23" s="9">
        <v>1.52</v>
      </c>
      <c r="G23" s="12">
        <v>251117</v>
      </c>
      <c r="H23" s="12">
        <v>245378</v>
      </c>
      <c r="I23" s="12">
        <v>238512</v>
      </c>
      <c r="J23" s="13">
        <v>301340</v>
      </c>
      <c r="K23" s="23"/>
      <c r="L23" s="23"/>
      <c r="N23" s="46">
        <f t="shared" si="1"/>
        <v>301340</v>
      </c>
    </row>
    <row r="24" spans="1:14" ht="22.5" customHeight="1">
      <c r="A24" s="21" t="s">
        <v>76</v>
      </c>
      <c r="B24" s="91"/>
      <c r="C24" s="90"/>
      <c r="D24" s="93"/>
      <c r="E24" s="75" t="s">
        <v>15</v>
      </c>
      <c r="F24" s="76">
        <v>1.65</v>
      </c>
      <c r="G24" s="74">
        <f>G$23*$F24/$F$23</f>
        <v>272594.1118421052</v>
      </c>
      <c r="H24" s="74">
        <f aca="true" t="shared" si="4" ref="H24:J28">H$23*$F24/$F$23</f>
        <v>266364.27631578944</v>
      </c>
      <c r="I24" s="74">
        <f t="shared" si="4"/>
        <v>258911.05263157893</v>
      </c>
      <c r="J24" s="73">
        <f t="shared" si="4"/>
        <v>327112.5</v>
      </c>
      <c r="N24" s="46">
        <f t="shared" si="1"/>
        <v>327112.5</v>
      </c>
    </row>
    <row r="25" spans="1:14" ht="22.5" customHeight="1">
      <c r="A25" s="21" t="s">
        <v>77</v>
      </c>
      <c r="B25" s="91"/>
      <c r="C25" s="90"/>
      <c r="D25" s="93"/>
      <c r="E25" s="75" t="s">
        <v>16</v>
      </c>
      <c r="F25" s="76">
        <v>1.795</v>
      </c>
      <c r="G25" s="74">
        <f>G$23*$F25/$F$23</f>
        <v>296549.35197368416</v>
      </c>
      <c r="H25" s="74">
        <f t="shared" si="4"/>
        <v>289772.0460526316</v>
      </c>
      <c r="I25" s="74">
        <f t="shared" si="4"/>
        <v>281663.84210526315</v>
      </c>
      <c r="J25" s="73">
        <f t="shared" si="4"/>
        <v>355858.74999999994</v>
      </c>
      <c r="N25" s="46">
        <f t="shared" si="1"/>
        <v>355858.8</v>
      </c>
    </row>
    <row r="26" spans="1:14" ht="22.5" customHeight="1">
      <c r="A26" s="21" t="s">
        <v>78</v>
      </c>
      <c r="B26" s="91"/>
      <c r="C26" s="90"/>
      <c r="D26" s="93"/>
      <c r="E26" s="75" t="s">
        <v>17</v>
      </c>
      <c r="F26" s="76">
        <v>1.94</v>
      </c>
      <c r="G26" s="74">
        <f>G$23*$F26/$F$23</f>
        <v>320504.59210526315</v>
      </c>
      <c r="H26" s="74">
        <f t="shared" si="4"/>
        <v>313179.8157894737</v>
      </c>
      <c r="I26" s="74">
        <f t="shared" si="4"/>
        <v>304416.63157894736</v>
      </c>
      <c r="J26" s="73">
        <f t="shared" si="4"/>
        <v>384605</v>
      </c>
      <c r="N26" s="46">
        <f t="shared" si="1"/>
        <v>384605</v>
      </c>
    </row>
    <row r="27" spans="1:14" ht="22.5" customHeight="1">
      <c r="A27" s="21" t="s">
        <v>79</v>
      </c>
      <c r="B27" s="91"/>
      <c r="C27" s="90"/>
      <c r="D27" s="93"/>
      <c r="E27" s="75" t="s">
        <v>18</v>
      </c>
      <c r="F27" s="76">
        <v>2.3</v>
      </c>
      <c r="G27" s="74">
        <f>G$23*$F27/$F$23</f>
        <v>379979.6710526316</v>
      </c>
      <c r="H27" s="74">
        <f t="shared" si="4"/>
        <v>371295.6578947368</v>
      </c>
      <c r="I27" s="74">
        <f t="shared" si="4"/>
        <v>360906.31578947365</v>
      </c>
      <c r="J27" s="73">
        <f t="shared" si="4"/>
        <v>455975</v>
      </c>
      <c r="N27" s="46">
        <f t="shared" si="1"/>
        <v>455975</v>
      </c>
    </row>
    <row r="28" spans="1:14" ht="22.5" customHeight="1">
      <c r="A28" s="21" t="s">
        <v>80</v>
      </c>
      <c r="B28" s="91"/>
      <c r="C28" s="90"/>
      <c r="D28" s="93"/>
      <c r="E28" s="75" t="s">
        <v>19</v>
      </c>
      <c r="F28" s="76">
        <v>2.71</v>
      </c>
      <c r="G28" s="74">
        <f>G$23*$F28/$F$23</f>
        <v>447715.17763157893</v>
      </c>
      <c r="H28" s="74">
        <f t="shared" si="4"/>
        <v>437483.1447368421</v>
      </c>
      <c r="I28" s="74">
        <f t="shared" si="4"/>
        <v>425241.7894736842</v>
      </c>
      <c r="J28" s="73">
        <f t="shared" si="4"/>
        <v>537257.5</v>
      </c>
      <c r="N28" s="46">
        <f t="shared" si="1"/>
        <v>537257.5</v>
      </c>
    </row>
    <row r="29" spans="1:14" ht="22.5" customHeight="1">
      <c r="A29" s="21" t="s">
        <v>82</v>
      </c>
      <c r="B29" s="91">
        <v>3</v>
      </c>
      <c r="C29" s="90" t="s">
        <v>231</v>
      </c>
      <c r="D29" s="92" t="s">
        <v>235</v>
      </c>
      <c r="E29" s="75" t="s">
        <v>10</v>
      </c>
      <c r="F29" s="76">
        <v>1</v>
      </c>
      <c r="G29" s="74">
        <f>G$33*$F29/$F$33</f>
        <v>186700.65789473685</v>
      </c>
      <c r="H29" s="74">
        <f aca="true" t="shared" si="5" ref="H29:J32">H$33*$F29/$F$33</f>
        <v>179688.15789473685</v>
      </c>
      <c r="I29" s="74">
        <f t="shared" si="5"/>
        <v>168991.44736842104</v>
      </c>
      <c r="J29" s="73">
        <f t="shared" si="5"/>
        <v>205263.15789473683</v>
      </c>
      <c r="N29" s="46">
        <f t="shared" si="1"/>
        <v>205263.2</v>
      </c>
    </row>
    <row r="30" spans="1:14" ht="22.5" customHeight="1">
      <c r="A30" s="21" t="s">
        <v>83</v>
      </c>
      <c r="B30" s="91"/>
      <c r="C30" s="90"/>
      <c r="D30" s="93"/>
      <c r="E30" s="75" t="s">
        <v>11</v>
      </c>
      <c r="F30" s="76">
        <v>1.18</v>
      </c>
      <c r="G30" s="74">
        <f>G$33*$F30/$F$33</f>
        <v>220306.77631578947</v>
      </c>
      <c r="H30" s="74">
        <f t="shared" si="5"/>
        <v>212032.02631578947</v>
      </c>
      <c r="I30" s="74">
        <f t="shared" si="5"/>
        <v>199409.90789473683</v>
      </c>
      <c r="J30" s="73">
        <f t="shared" si="5"/>
        <v>242210.52631578947</v>
      </c>
      <c r="N30" s="46">
        <f t="shared" si="1"/>
        <v>242210.5</v>
      </c>
    </row>
    <row r="31" spans="1:14" ht="22.5" customHeight="1">
      <c r="A31" s="21" t="s">
        <v>84</v>
      </c>
      <c r="B31" s="91"/>
      <c r="C31" s="90"/>
      <c r="D31" s="93"/>
      <c r="E31" s="75" t="s">
        <v>12</v>
      </c>
      <c r="F31" s="76">
        <v>1.285</v>
      </c>
      <c r="G31" s="74">
        <f>G$33*$F31/$F$33</f>
        <v>239910.34539473683</v>
      </c>
      <c r="H31" s="74">
        <f t="shared" si="5"/>
        <v>230899.28289473683</v>
      </c>
      <c r="I31" s="74">
        <f t="shared" si="5"/>
        <v>217154.00986842104</v>
      </c>
      <c r="J31" s="73">
        <f t="shared" si="5"/>
        <v>263763.15789473685</v>
      </c>
      <c r="N31" s="46">
        <f t="shared" si="1"/>
        <v>263763.2</v>
      </c>
    </row>
    <row r="32" spans="1:14" ht="22.5" customHeight="1">
      <c r="A32" s="21" t="s">
        <v>85</v>
      </c>
      <c r="B32" s="91"/>
      <c r="C32" s="90"/>
      <c r="D32" s="93"/>
      <c r="E32" s="75" t="s">
        <v>13</v>
      </c>
      <c r="F32" s="76">
        <v>1.39</v>
      </c>
      <c r="G32" s="74">
        <f>G$33*$F32/$F$33</f>
        <v>259513.91447368418</v>
      </c>
      <c r="H32" s="74">
        <f t="shared" si="5"/>
        <v>249766.53947368418</v>
      </c>
      <c r="I32" s="74">
        <f t="shared" si="5"/>
        <v>234898.11184210522</v>
      </c>
      <c r="J32" s="73">
        <f t="shared" si="5"/>
        <v>285315.78947368416</v>
      </c>
      <c r="N32" s="46">
        <f t="shared" si="1"/>
        <v>285315.8</v>
      </c>
    </row>
    <row r="33" spans="1:14" s="3" customFormat="1" ht="22.5" customHeight="1">
      <c r="A33" s="23" t="s">
        <v>86</v>
      </c>
      <c r="B33" s="91"/>
      <c r="C33" s="90"/>
      <c r="D33" s="93"/>
      <c r="E33" s="72" t="s">
        <v>14</v>
      </c>
      <c r="F33" s="9">
        <v>1.52</v>
      </c>
      <c r="G33" s="12">
        <v>283785</v>
      </c>
      <c r="H33" s="12">
        <v>273126</v>
      </c>
      <c r="I33" s="12">
        <v>256867</v>
      </c>
      <c r="J33" s="13">
        <v>312000</v>
      </c>
      <c r="K33" s="23"/>
      <c r="L33" s="23"/>
      <c r="N33" s="46">
        <f t="shared" si="1"/>
        <v>312000</v>
      </c>
    </row>
    <row r="34" spans="1:14" ht="22.5" customHeight="1">
      <c r="A34" s="21" t="s">
        <v>87</v>
      </c>
      <c r="B34" s="91"/>
      <c r="C34" s="90"/>
      <c r="D34" s="93"/>
      <c r="E34" s="75" t="s">
        <v>15</v>
      </c>
      <c r="F34" s="76">
        <v>1.65</v>
      </c>
      <c r="G34" s="74">
        <f aca="true" t="shared" si="6" ref="G34:J38">G$33*$F34/$F$33</f>
        <v>308056.0855263158</v>
      </c>
      <c r="H34" s="74">
        <f t="shared" si="6"/>
        <v>296485.4605263158</v>
      </c>
      <c r="I34" s="74">
        <f t="shared" si="6"/>
        <v>278835.8881578947</v>
      </c>
      <c r="J34" s="73">
        <f t="shared" si="6"/>
        <v>338684.2105263158</v>
      </c>
      <c r="N34" s="46">
        <f t="shared" si="1"/>
        <v>338684.2</v>
      </c>
    </row>
    <row r="35" spans="1:14" ht="22.5" customHeight="1">
      <c r="A35" s="21" t="s">
        <v>88</v>
      </c>
      <c r="B35" s="91"/>
      <c r="C35" s="90"/>
      <c r="D35" s="93"/>
      <c r="E35" s="75" t="s">
        <v>16</v>
      </c>
      <c r="F35" s="76">
        <v>1.795</v>
      </c>
      <c r="G35" s="74">
        <f t="shared" si="6"/>
        <v>335127.6809210526</v>
      </c>
      <c r="H35" s="74">
        <f t="shared" si="6"/>
        <v>322540.24342105264</v>
      </c>
      <c r="I35" s="74">
        <f t="shared" si="6"/>
        <v>303339.6480263157</v>
      </c>
      <c r="J35" s="73">
        <f t="shared" si="6"/>
        <v>368447.36842105264</v>
      </c>
      <c r="N35" s="46">
        <f t="shared" si="1"/>
        <v>368447.4</v>
      </c>
    </row>
    <row r="36" spans="1:14" ht="22.5" customHeight="1">
      <c r="A36" s="21" t="s">
        <v>89</v>
      </c>
      <c r="B36" s="91"/>
      <c r="C36" s="90"/>
      <c r="D36" s="93"/>
      <c r="E36" s="75" t="s">
        <v>17</v>
      </c>
      <c r="F36" s="76">
        <v>1.94</v>
      </c>
      <c r="G36" s="74">
        <f t="shared" si="6"/>
        <v>362199.2763157895</v>
      </c>
      <c r="H36" s="74">
        <f t="shared" si="6"/>
        <v>348595.02631578944</v>
      </c>
      <c r="I36" s="74">
        <f t="shared" si="6"/>
        <v>327843.40789473685</v>
      </c>
      <c r="J36" s="73">
        <f t="shared" si="6"/>
        <v>398210.5263157895</v>
      </c>
      <c r="N36" s="46">
        <f t="shared" si="1"/>
        <v>398210.5</v>
      </c>
    </row>
    <row r="37" spans="1:14" ht="22.5" customHeight="1">
      <c r="A37" s="21" t="s">
        <v>90</v>
      </c>
      <c r="B37" s="91"/>
      <c r="C37" s="90"/>
      <c r="D37" s="93"/>
      <c r="E37" s="75" t="s">
        <v>18</v>
      </c>
      <c r="F37" s="76">
        <v>2.3</v>
      </c>
      <c r="G37" s="74">
        <f t="shared" si="6"/>
        <v>429411.5131578947</v>
      </c>
      <c r="H37" s="74">
        <f t="shared" si="6"/>
        <v>413282.76315789466</v>
      </c>
      <c r="I37" s="74">
        <f t="shared" si="6"/>
        <v>388680.3289473684</v>
      </c>
      <c r="J37" s="73">
        <f t="shared" si="6"/>
        <v>472105.2631578947</v>
      </c>
      <c r="N37" s="46">
        <f t="shared" si="1"/>
        <v>472105.3</v>
      </c>
    </row>
    <row r="38" spans="1:14" ht="22.5" customHeight="1">
      <c r="A38" s="21" t="s">
        <v>91</v>
      </c>
      <c r="B38" s="91"/>
      <c r="C38" s="90"/>
      <c r="D38" s="93"/>
      <c r="E38" s="75" t="s">
        <v>19</v>
      </c>
      <c r="F38" s="76">
        <v>2.71</v>
      </c>
      <c r="G38" s="74">
        <f t="shared" si="6"/>
        <v>505958.7828947368</v>
      </c>
      <c r="H38" s="74">
        <f t="shared" si="6"/>
        <v>486954.9078947368</v>
      </c>
      <c r="I38" s="74">
        <f t="shared" si="6"/>
        <v>457966.822368421</v>
      </c>
      <c r="J38" s="73">
        <f t="shared" si="6"/>
        <v>556263.1578947369</v>
      </c>
      <c r="N38" s="46">
        <f t="shared" si="1"/>
        <v>556263.2</v>
      </c>
    </row>
    <row r="39" spans="1:14" ht="22.5" customHeight="1">
      <c r="A39" s="21" t="s">
        <v>92</v>
      </c>
      <c r="B39" s="91">
        <v>4</v>
      </c>
      <c r="C39" s="90" t="s">
        <v>232</v>
      </c>
      <c r="D39" s="92" t="s">
        <v>234</v>
      </c>
      <c r="E39" s="75" t="s">
        <v>10</v>
      </c>
      <c r="F39" s="76">
        <v>1</v>
      </c>
      <c r="G39" s="74">
        <f>G$43*$F39/$F$43</f>
        <v>192035.52631578947</v>
      </c>
      <c r="H39" s="74">
        <f aca="true" t="shared" si="7" ref="H39:J42">H$43*$F39/$F$43</f>
        <v>187731.57894736843</v>
      </c>
      <c r="I39" s="74">
        <f t="shared" si="7"/>
        <v>176617.76315789475</v>
      </c>
      <c r="J39" s="73">
        <f t="shared" si="7"/>
        <v>205263.15789473683</v>
      </c>
      <c r="N39" s="46">
        <f t="shared" si="1"/>
        <v>205263.2</v>
      </c>
    </row>
    <row r="40" spans="1:14" ht="22.5" customHeight="1">
      <c r="A40" s="21" t="s">
        <v>93</v>
      </c>
      <c r="B40" s="91"/>
      <c r="C40" s="90"/>
      <c r="D40" s="93"/>
      <c r="E40" s="75" t="s">
        <v>11</v>
      </c>
      <c r="F40" s="76">
        <v>1.18</v>
      </c>
      <c r="G40" s="74">
        <f>G$43*$F40/$F$43</f>
        <v>226601.92105263157</v>
      </c>
      <c r="H40" s="74">
        <f t="shared" si="7"/>
        <v>221523.26315789472</v>
      </c>
      <c r="I40" s="74">
        <f t="shared" si="7"/>
        <v>208408.9605263158</v>
      </c>
      <c r="J40" s="73">
        <f t="shared" si="7"/>
        <v>242210.52631578947</v>
      </c>
      <c r="N40" s="46">
        <f t="shared" si="1"/>
        <v>242210.5</v>
      </c>
    </row>
    <row r="41" spans="1:14" ht="22.5" customHeight="1">
      <c r="A41" s="21" t="s">
        <v>94</v>
      </c>
      <c r="B41" s="91"/>
      <c r="C41" s="90"/>
      <c r="D41" s="93"/>
      <c r="E41" s="75" t="s">
        <v>12</v>
      </c>
      <c r="F41" s="76">
        <v>1.285</v>
      </c>
      <c r="G41" s="74">
        <f>G$43*$F41/$F$43</f>
        <v>246765.65131578947</v>
      </c>
      <c r="H41" s="74">
        <f t="shared" si="7"/>
        <v>241235.0789473684</v>
      </c>
      <c r="I41" s="74">
        <f t="shared" si="7"/>
        <v>226953.82565789475</v>
      </c>
      <c r="J41" s="73">
        <f t="shared" si="7"/>
        <v>263763.15789473685</v>
      </c>
      <c r="N41" s="46">
        <f t="shared" si="1"/>
        <v>263763.2</v>
      </c>
    </row>
    <row r="42" spans="1:14" ht="22.5" customHeight="1">
      <c r="A42" s="21" t="s">
        <v>95</v>
      </c>
      <c r="B42" s="91"/>
      <c r="C42" s="90"/>
      <c r="D42" s="93"/>
      <c r="E42" s="75" t="s">
        <v>13</v>
      </c>
      <c r="F42" s="76">
        <v>1.39</v>
      </c>
      <c r="G42" s="74">
        <f>G$43*$F42/$F$43</f>
        <v>266929.38157894736</v>
      </c>
      <c r="H42" s="74">
        <f t="shared" si="7"/>
        <v>260946.89473684208</v>
      </c>
      <c r="I42" s="74">
        <f t="shared" si="7"/>
        <v>245498.69078947365</v>
      </c>
      <c r="J42" s="73">
        <f t="shared" si="7"/>
        <v>285315.78947368416</v>
      </c>
      <c r="N42" s="46">
        <f t="shared" si="1"/>
        <v>285315.8</v>
      </c>
    </row>
    <row r="43" spans="1:14" s="3" customFormat="1" ht="22.5" customHeight="1">
      <c r="A43" s="23" t="s">
        <v>96</v>
      </c>
      <c r="B43" s="91"/>
      <c r="C43" s="90"/>
      <c r="D43" s="93"/>
      <c r="E43" s="72" t="s">
        <v>14</v>
      </c>
      <c r="F43" s="9">
        <v>1.52</v>
      </c>
      <c r="G43" s="12">
        <v>291894</v>
      </c>
      <c r="H43" s="12">
        <v>285352</v>
      </c>
      <c r="I43" s="12">
        <v>268459</v>
      </c>
      <c r="J43" s="13">
        <v>312000</v>
      </c>
      <c r="K43" s="23"/>
      <c r="L43" s="23"/>
      <c r="N43" s="46">
        <f t="shared" si="1"/>
        <v>312000</v>
      </c>
    </row>
    <row r="44" spans="1:14" ht="22.5" customHeight="1">
      <c r="A44" s="21" t="s">
        <v>97</v>
      </c>
      <c r="B44" s="91"/>
      <c r="C44" s="90"/>
      <c r="D44" s="93"/>
      <c r="E44" s="75" t="s">
        <v>15</v>
      </c>
      <c r="F44" s="76">
        <v>1.65</v>
      </c>
      <c r="G44" s="74">
        <f aca="true" t="shared" si="8" ref="G44:J48">G$43*$F44/$F$43</f>
        <v>316858.61842105264</v>
      </c>
      <c r="H44" s="74">
        <f t="shared" si="8"/>
        <v>309757.10526315786</v>
      </c>
      <c r="I44" s="74">
        <f t="shared" si="8"/>
        <v>291419.3092105263</v>
      </c>
      <c r="J44" s="73">
        <f t="shared" si="8"/>
        <v>338684.2105263158</v>
      </c>
      <c r="N44" s="46">
        <f t="shared" si="1"/>
        <v>338684.2</v>
      </c>
    </row>
    <row r="45" spans="1:14" ht="22.5" customHeight="1">
      <c r="A45" s="21" t="s">
        <v>98</v>
      </c>
      <c r="B45" s="91"/>
      <c r="C45" s="90"/>
      <c r="D45" s="93"/>
      <c r="E45" s="75" t="s">
        <v>16</v>
      </c>
      <c r="F45" s="76">
        <v>1.795</v>
      </c>
      <c r="G45" s="74">
        <f t="shared" si="8"/>
        <v>344703.7697368421</v>
      </c>
      <c r="H45" s="74">
        <f t="shared" si="8"/>
        <v>336978.1842105263</v>
      </c>
      <c r="I45" s="74">
        <f t="shared" si="8"/>
        <v>317028.884868421</v>
      </c>
      <c r="J45" s="73">
        <f t="shared" si="8"/>
        <v>368447.36842105264</v>
      </c>
      <c r="N45" s="46">
        <f t="shared" si="1"/>
        <v>368447.4</v>
      </c>
    </row>
    <row r="46" spans="1:14" ht="22.5" customHeight="1">
      <c r="A46" s="21" t="s">
        <v>99</v>
      </c>
      <c r="B46" s="91"/>
      <c r="C46" s="90"/>
      <c r="D46" s="93"/>
      <c r="E46" s="75" t="s">
        <v>17</v>
      </c>
      <c r="F46" s="76">
        <v>1.94</v>
      </c>
      <c r="G46" s="74">
        <f t="shared" si="8"/>
        <v>372548.9210526316</v>
      </c>
      <c r="H46" s="74">
        <f t="shared" si="8"/>
        <v>364199.2631578947</v>
      </c>
      <c r="I46" s="74">
        <f t="shared" si="8"/>
        <v>342638.4605263158</v>
      </c>
      <c r="J46" s="73">
        <f t="shared" si="8"/>
        <v>398210.5263157895</v>
      </c>
      <c r="N46" s="46">
        <f t="shared" si="1"/>
        <v>398210.5</v>
      </c>
    </row>
    <row r="47" spans="1:14" ht="22.5" customHeight="1">
      <c r="A47" s="21" t="s">
        <v>100</v>
      </c>
      <c r="B47" s="91"/>
      <c r="C47" s="90"/>
      <c r="D47" s="93"/>
      <c r="E47" s="75" t="s">
        <v>18</v>
      </c>
      <c r="F47" s="76">
        <v>2.3</v>
      </c>
      <c r="G47" s="74">
        <f t="shared" si="8"/>
        <v>441681.7105263157</v>
      </c>
      <c r="H47" s="74">
        <f t="shared" si="8"/>
        <v>431782.63157894736</v>
      </c>
      <c r="I47" s="74">
        <f t="shared" si="8"/>
        <v>406220.85526315786</v>
      </c>
      <c r="J47" s="73">
        <f t="shared" si="8"/>
        <v>472105.2631578947</v>
      </c>
      <c r="N47" s="46">
        <f t="shared" si="1"/>
        <v>472105.3</v>
      </c>
    </row>
    <row r="48" spans="1:14" ht="22.5" customHeight="1">
      <c r="A48" s="21" t="s">
        <v>101</v>
      </c>
      <c r="B48" s="91"/>
      <c r="C48" s="90"/>
      <c r="D48" s="93"/>
      <c r="E48" s="75" t="s">
        <v>19</v>
      </c>
      <c r="F48" s="76">
        <v>2.71</v>
      </c>
      <c r="G48" s="74">
        <f t="shared" si="8"/>
        <v>520416.27631578944</v>
      </c>
      <c r="H48" s="74">
        <f t="shared" si="8"/>
        <v>508752.5789473684</v>
      </c>
      <c r="I48" s="74">
        <f t="shared" si="8"/>
        <v>478634.1381578947</v>
      </c>
      <c r="J48" s="73">
        <f t="shared" si="8"/>
        <v>556263.1578947369</v>
      </c>
      <c r="N48" s="46">
        <f t="shared" si="1"/>
        <v>556263.2</v>
      </c>
    </row>
    <row r="49" spans="1:14" ht="22.5" customHeight="1">
      <c r="A49" s="21" t="s">
        <v>224</v>
      </c>
      <c r="B49" s="91">
        <v>5</v>
      </c>
      <c r="C49" s="90" t="s">
        <v>232</v>
      </c>
      <c r="D49" s="92" t="s">
        <v>233</v>
      </c>
      <c r="E49" s="75" t="s">
        <v>37</v>
      </c>
      <c r="F49" s="76">
        <v>1</v>
      </c>
      <c r="G49" s="74">
        <f>G$50*$F49/$F$50</f>
        <v>247367.7966101695</v>
      </c>
      <c r="H49" s="74">
        <f>H$50*$F49/$F$50</f>
        <v>241823.72881355934</v>
      </c>
      <c r="I49" s="74">
        <f>I$50*$F49/$F$50</f>
        <v>227507.62711864407</v>
      </c>
      <c r="J49" s="73">
        <f>J$50*$F49/$F$50</f>
        <v>264406.77966101695</v>
      </c>
      <c r="N49" s="46">
        <f aca="true" t="shared" si="9" ref="N49:N96">ROUND(IF($N$8=1,$G49,IF($N$8=2,$H49,IF($N$8=3,$I49,IF($N$8=4,$J49,IF($N$8=5,$K49,IF($N$8=6,$L49)))))),1)</f>
        <v>264406.8</v>
      </c>
    </row>
    <row r="50" spans="1:14" ht="22.5" customHeight="1">
      <c r="A50" s="21" t="s">
        <v>225</v>
      </c>
      <c r="B50" s="91"/>
      <c r="C50" s="90"/>
      <c r="D50" s="93"/>
      <c r="E50" s="72" t="s">
        <v>38</v>
      </c>
      <c r="F50" s="9">
        <v>1.18</v>
      </c>
      <c r="G50" s="12">
        <v>291894</v>
      </c>
      <c r="H50" s="12">
        <v>285352</v>
      </c>
      <c r="I50" s="12">
        <v>268459</v>
      </c>
      <c r="J50" s="13">
        <v>312000</v>
      </c>
      <c r="N50" s="46">
        <f t="shared" si="9"/>
        <v>312000</v>
      </c>
    </row>
    <row r="51" spans="1:14" ht="22.5" customHeight="1">
      <c r="A51" s="21" t="s">
        <v>226</v>
      </c>
      <c r="B51" s="91"/>
      <c r="C51" s="90"/>
      <c r="D51" s="93"/>
      <c r="E51" s="75" t="s">
        <v>39</v>
      </c>
      <c r="F51" s="76">
        <v>1.4</v>
      </c>
      <c r="G51" s="74">
        <f>G$50*$F51/$F$50</f>
        <v>346314.9152542373</v>
      </c>
      <c r="H51" s="74">
        <f aca="true" t="shared" si="10" ref="H51:J52">H$50*$F51/$F$50</f>
        <v>338553.22033898305</v>
      </c>
      <c r="I51" s="74">
        <f t="shared" si="10"/>
        <v>318510.6779661017</v>
      </c>
      <c r="J51" s="73">
        <f t="shared" si="10"/>
        <v>370169.4915254238</v>
      </c>
      <c r="N51" s="46">
        <f t="shared" si="9"/>
        <v>370169.5</v>
      </c>
    </row>
    <row r="52" spans="1:14" ht="22.5" customHeight="1">
      <c r="A52" s="21" t="s">
        <v>227</v>
      </c>
      <c r="B52" s="91"/>
      <c r="C52" s="90"/>
      <c r="D52" s="93"/>
      <c r="E52" s="75" t="s">
        <v>40</v>
      </c>
      <c r="F52" s="76">
        <v>1.65</v>
      </c>
      <c r="G52" s="74">
        <f>G$50*$F52/$F$50</f>
        <v>408156.86440677964</v>
      </c>
      <c r="H52" s="74">
        <f t="shared" si="10"/>
        <v>399009.1525423729</v>
      </c>
      <c r="I52" s="74">
        <f t="shared" si="10"/>
        <v>375387.5847457627</v>
      </c>
      <c r="J52" s="73">
        <f t="shared" si="10"/>
        <v>436271.18644067796</v>
      </c>
      <c r="N52" s="46">
        <f t="shared" si="9"/>
        <v>436271.2</v>
      </c>
    </row>
    <row r="53" spans="1:14" ht="22.5" customHeight="1">
      <c r="A53" s="21" t="s">
        <v>152</v>
      </c>
      <c r="B53" s="91" t="s">
        <v>20</v>
      </c>
      <c r="C53" s="90" t="s">
        <v>21</v>
      </c>
      <c r="D53" s="101" t="s">
        <v>30</v>
      </c>
      <c r="E53" s="75" t="s">
        <v>22</v>
      </c>
      <c r="F53" s="76">
        <v>1</v>
      </c>
      <c r="G53" s="74">
        <f>G$56*$F53/$F$56</f>
        <v>203832.85714285716</v>
      </c>
      <c r="H53" s="74">
        <f aca="true" t="shared" si="11" ref="H53:J55">H$56*$F53/$F$56</f>
        <v>196080.7142857143</v>
      </c>
      <c r="I53" s="74">
        <f t="shared" si="11"/>
        <v>191223.57142857145</v>
      </c>
      <c r="J53" s="73">
        <f t="shared" si="11"/>
        <v>232142.85714285716</v>
      </c>
      <c r="N53" s="46">
        <f t="shared" si="9"/>
        <v>232142.9</v>
      </c>
    </row>
    <row r="54" spans="1:14" ht="22.5" customHeight="1">
      <c r="A54" s="21" t="s">
        <v>153</v>
      </c>
      <c r="B54" s="91"/>
      <c r="C54" s="90"/>
      <c r="D54" s="93"/>
      <c r="E54" s="75" t="s">
        <v>23</v>
      </c>
      <c r="F54" s="76">
        <v>1.13</v>
      </c>
      <c r="G54" s="74">
        <f>G$56*$F54/$F$56</f>
        <v>230331.12857142856</v>
      </c>
      <c r="H54" s="74">
        <f t="shared" si="11"/>
        <v>221571.2071428571</v>
      </c>
      <c r="I54" s="74">
        <f t="shared" si="11"/>
        <v>216082.6357142857</v>
      </c>
      <c r="J54" s="73">
        <f t="shared" si="11"/>
        <v>262321.4285714285</v>
      </c>
      <c r="N54" s="46">
        <f t="shared" si="9"/>
        <v>262321.4</v>
      </c>
    </row>
    <row r="55" spans="1:14" ht="22.5" customHeight="1">
      <c r="A55" s="21" t="s">
        <v>154</v>
      </c>
      <c r="B55" s="91"/>
      <c r="C55" s="90"/>
      <c r="D55" s="93"/>
      <c r="E55" s="75" t="s">
        <v>29</v>
      </c>
      <c r="F55" s="76">
        <v>1.26</v>
      </c>
      <c r="G55" s="74">
        <f>G$56*$F55/$F$56</f>
        <v>256829.4</v>
      </c>
      <c r="H55" s="74">
        <f t="shared" si="11"/>
        <v>247061.7</v>
      </c>
      <c r="I55" s="74">
        <f t="shared" si="11"/>
        <v>240941.7</v>
      </c>
      <c r="J55" s="73">
        <f t="shared" si="11"/>
        <v>292500</v>
      </c>
      <c r="N55" s="46">
        <f t="shared" si="9"/>
        <v>292500</v>
      </c>
    </row>
    <row r="56" spans="1:14" s="3" customFormat="1" ht="22.5" customHeight="1">
      <c r="A56" s="21" t="s">
        <v>155</v>
      </c>
      <c r="B56" s="91"/>
      <c r="C56" s="90"/>
      <c r="D56" s="93"/>
      <c r="E56" s="72" t="s">
        <v>28</v>
      </c>
      <c r="F56" s="9">
        <v>1.4</v>
      </c>
      <c r="G56" s="12">
        <v>285366</v>
      </c>
      <c r="H56" s="12">
        <v>274513</v>
      </c>
      <c r="I56" s="12">
        <v>267713</v>
      </c>
      <c r="J56" s="13">
        <v>325000</v>
      </c>
      <c r="K56" s="21"/>
      <c r="L56" s="21"/>
      <c r="N56" s="46">
        <f t="shared" si="9"/>
        <v>325000</v>
      </c>
    </row>
    <row r="57" spans="1:14" ht="22.5" customHeight="1">
      <c r="A57" s="21" t="s">
        <v>251</v>
      </c>
      <c r="B57" s="91"/>
      <c r="C57" s="90"/>
      <c r="D57" s="93"/>
      <c r="E57" s="75" t="s">
        <v>252</v>
      </c>
      <c r="F57" s="76">
        <v>1.465</v>
      </c>
      <c r="G57" s="74">
        <f aca="true" t="shared" si="12" ref="G57:J61">G$56*$F57/$F$56</f>
        <v>298615.1357142857</v>
      </c>
      <c r="H57" s="74">
        <f t="shared" si="12"/>
        <v>287258.24642857147</v>
      </c>
      <c r="I57" s="74">
        <f t="shared" si="12"/>
        <v>280142.5321428572</v>
      </c>
      <c r="J57" s="73">
        <f t="shared" si="12"/>
        <v>340089.28571428574</v>
      </c>
      <c r="N57" s="46">
        <f t="shared" si="9"/>
        <v>340089.3</v>
      </c>
    </row>
    <row r="58" spans="1:14" ht="22.5" customHeight="1">
      <c r="A58" s="21" t="s">
        <v>156</v>
      </c>
      <c r="B58" s="91"/>
      <c r="C58" s="90"/>
      <c r="D58" s="93"/>
      <c r="E58" s="81" t="s">
        <v>27</v>
      </c>
      <c r="F58" s="82">
        <v>1.53</v>
      </c>
      <c r="G58" s="80">
        <f t="shared" si="12"/>
        <v>311864.27142857143</v>
      </c>
      <c r="H58" s="80">
        <f t="shared" si="12"/>
        <v>300003.4928571429</v>
      </c>
      <c r="I58" s="80">
        <f t="shared" si="12"/>
        <v>292572.0642857143</v>
      </c>
      <c r="J58" s="73">
        <f t="shared" si="12"/>
        <v>355178.5714285715</v>
      </c>
      <c r="N58" s="46">
        <f t="shared" si="9"/>
        <v>355178.6</v>
      </c>
    </row>
    <row r="59" spans="1:14" ht="22.5" customHeight="1">
      <c r="A59" s="21" t="s">
        <v>157</v>
      </c>
      <c r="B59" s="91"/>
      <c r="C59" s="90"/>
      <c r="D59" s="93"/>
      <c r="E59" s="75" t="s">
        <v>26</v>
      </c>
      <c r="F59" s="76">
        <v>1.66</v>
      </c>
      <c r="G59" s="74">
        <f t="shared" si="12"/>
        <v>338362.54285714286</v>
      </c>
      <c r="H59" s="74">
        <f t="shared" si="12"/>
        <v>325493.9857142857</v>
      </c>
      <c r="I59" s="74">
        <f t="shared" si="12"/>
        <v>317431.12857142853</v>
      </c>
      <c r="J59" s="73">
        <f t="shared" si="12"/>
        <v>385357.1428571429</v>
      </c>
      <c r="N59" s="46">
        <f t="shared" si="9"/>
        <v>385357.1</v>
      </c>
    </row>
    <row r="60" spans="1:14" ht="22.5" customHeight="1">
      <c r="A60" s="21" t="s">
        <v>158</v>
      </c>
      <c r="B60" s="91"/>
      <c r="C60" s="90"/>
      <c r="D60" s="93"/>
      <c r="E60" s="75" t="s">
        <v>25</v>
      </c>
      <c r="F60" s="76">
        <v>1.79</v>
      </c>
      <c r="G60" s="74">
        <f t="shared" si="12"/>
        <v>364860.8142857143</v>
      </c>
      <c r="H60" s="74">
        <f t="shared" si="12"/>
        <v>350984.4785714286</v>
      </c>
      <c r="I60" s="74">
        <f t="shared" si="12"/>
        <v>342290.1928571429</v>
      </c>
      <c r="J60" s="73">
        <f t="shared" si="12"/>
        <v>415535.7142857143</v>
      </c>
      <c r="N60" s="46">
        <f t="shared" si="9"/>
        <v>415535.7</v>
      </c>
    </row>
    <row r="61" spans="1:14" ht="22.5" customHeight="1">
      <c r="A61" s="21" t="s">
        <v>159</v>
      </c>
      <c r="B61" s="91"/>
      <c r="C61" s="90"/>
      <c r="D61" s="93"/>
      <c r="E61" s="75" t="s">
        <v>24</v>
      </c>
      <c r="F61" s="76">
        <v>1.93</v>
      </c>
      <c r="G61" s="74">
        <f t="shared" si="12"/>
        <v>393397.41428571433</v>
      </c>
      <c r="H61" s="74">
        <f t="shared" si="12"/>
        <v>378435.77857142856</v>
      </c>
      <c r="I61" s="74">
        <f t="shared" si="12"/>
        <v>369061.4928571429</v>
      </c>
      <c r="J61" s="73">
        <f t="shared" si="12"/>
        <v>448035.7142857143</v>
      </c>
      <c r="N61" s="46">
        <f t="shared" si="9"/>
        <v>448035.7</v>
      </c>
    </row>
    <row r="62" spans="1:14" ht="22.5" customHeight="1">
      <c r="A62" s="21" t="s">
        <v>171</v>
      </c>
      <c r="B62" s="91" t="s">
        <v>162</v>
      </c>
      <c r="C62" s="90" t="s">
        <v>167</v>
      </c>
      <c r="D62" s="101" t="s">
        <v>170</v>
      </c>
      <c r="E62" s="75" t="s">
        <v>22</v>
      </c>
      <c r="F62" s="76">
        <v>1</v>
      </c>
      <c r="G62" s="74">
        <f aca="true" t="shared" si="13" ref="G62:J64">G$65*$F62/$F$65</f>
        <v>203832.85714285716</v>
      </c>
      <c r="H62" s="74">
        <f t="shared" si="13"/>
        <v>196080.7142857143</v>
      </c>
      <c r="I62" s="74">
        <f t="shared" si="13"/>
        <v>191223.57142857145</v>
      </c>
      <c r="J62" s="73">
        <f t="shared" si="13"/>
        <v>232142.85714285716</v>
      </c>
      <c r="N62" s="46">
        <f t="shared" si="9"/>
        <v>232142.9</v>
      </c>
    </row>
    <row r="63" spans="1:14" ht="22.5" customHeight="1">
      <c r="A63" s="21" t="s">
        <v>172</v>
      </c>
      <c r="B63" s="91"/>
      <c r="C63" s="90"/>
      <c r="D63" s="93"/>
      <c r="E63" s="75" t="s">
        <v>23</v>
      </c>
      <c r="F63" s="76">
        <v>1.13</v>
      </c>
      <c r="G63" s="74">
        <f t="shared" si="13"/>
        <v>230331.12857142856</v>
      </c>
      <c r="H63" s="74">
        <f t="shared" si="13"/>
        <v>221571.2071428571</v>
      </c>
      <c r="I63" s="74">
        <f t="shared" si="13"/>
        <v>216082.6357142857</v>
      </c>
      <c r="J63" s="73">
        <f t="shared" si="13"/>
        <v>262321.4285714285</v>
      </c>
      <c r="N63" s="46">
        <f t="shared" si="9"/>
        <v>262321.4</v>
      </c>
    </row>
    <row r="64" spans="1:14" ht="22.5" customHeight="1">
      <c r="A64" s="21" t="s">
        <v>173</v>
      </c>
      <c r="B64" s="91"/>
      <c r="C64" s="90"/>
      <c r="D64" s="93"/>
      <c r="E64" s="75" t="s">
        <v>29</v>
      </c>
      <c r="F64" s="76">
        <v>1.26</v>
      </c>
      <c r="G64" s="74">
        <f t="shared" si="13"/>
        <v>256829.4</v>
      </c>
      <c r="H64" s="74">
        <f t="shared" si="13"/>
        <v>247061.7</v>
      </c>
      <c r="I64" s="74">
        <f t="shared" si="13"/>
        <v>240941.7</v>
      </c>
      <c r="J64" s="73">
        <f t="shared" si="13"/>
        <v>292500</v>
      </c>
      <c r="N64" s="46">
        <f t="shared" si="9"/>
        <v>292500</v>
      </c>
    </row>
    <row r="65" spans="1:14" s="3" customFormat="1" ht="22.5" customHeight="1">
      <c r="A65" s="21" t="s">
        <v>174</v>
      </c>
      <c r="B65" s="91"/>
      <c r="C65" s="90"/>
      <c r="D65" s="93"/>
      <c r="E65" s="72" t="s">
        <v>28</v>
      </c>
      <c r="F65" s="9">
        <v>1.4</v>
      </c>
      <c r="G65" s="12">
        <v>285366</v>
      </c>
      <c r="H65" s="12">
        <v>274513</v>
      </c>
      <c r="I65" s="12">
        <v>267713</v>
      </c>
      <c r="J65" s="13">
        <v>325000</v>
      </c>
      <c r="K65" s="21"/>
      <c r="L65" s="21"/>
      <c r="N65" s="46">
        <f t="shared" si="9"/>
        <v>325000</v>
      </c>
    </row>
    <row r="66" spans="1:14" ht="22.5" customHeight="1">
      <c r="A66" s="21" t="s">
        <v>175</v>
      </c>
      <c r="B66" s="91"/>
      <c r="C66" s="90"/>
      <c r="D66" s="93"/>
      <c r="E66" s="75" t="s">
        <v>27</v>
      </c>
      <c r="F66" s="76">
        <v>1.53</v>
      </c>
      <c r="G66" s="74">
        <f>G$65*$F66/$F$65</f>
        <v>311864.27142857143</v>
      </c>
      <c r="H66" s="74">
        <f aca="true" t="shared" si="14" ref="H66:J69">H$65*$F66/$F$65</f>
        <v>300003.4928571429</v>
      </c>
      <c r="I66" s="74">
        <f t="shared" si="14"/>
        <v>292572.0642857143</v>
      </c>
      <c r="J66" s="73">
        <f t="shared" si="14"/>
        <v>355178.5714285715</v>
      </c>
      <c r="N66" s="46">
        <f t="shared" si="9"/>
        <v>355178.6</v>
      </c>
    </row>
    <row r="67" spans="1:14" ht="22.5" customHeight="1">
      <c r="A67" s="21" t="s">
        <v>176</v>
      </c>
      <c r="B67" s="91"/>
      <c r="C67" s="90"/>
      <c r="D67" s="93"/>
      <c r="E67" s="75" t="s">
        <v>26</v>
      </c>
      <c r="F67" s="76">
        <v>1.66</v>
      </c>
      <c r="G67" s="74">
        <f>G$65*$F67/$F$65</f>
        <v>338362.54285714286</v>
      </c>
      <c r="H67" s="74">
        <f t="shared" si="14"/>
        <v>325493.9857142857</v>
      </c>
      <c r="I67" s="74">
        <f t="shared" si="14"/>
        <v>317431.12857142853</v>
      </c>
      <c r="J67" s="73">
        <f t="shared" si="14"/>
        <v>385357.1428571429</v>
      </c>
      <c r="N67" s="46">
        <f t="shared" si="9"/>
        <v>385357.1</v>
      </c>
    </row>
    <row r="68" spans="1:14" ht="22.5" customHeight="1">
      <c r="A68" s="21" t="s">
        <v>177</v>
      </c>
      <c r="B68" s="91"/>
      <c r="C68" s="90"/>
      <c r="D68" s="93"/>
      <c r="E68" s="75" t="s">
        <v>25</v>
      </c>
      <c r="F68" s="76">
        <v>1.79</v>
      </c>
      <c r="G68" s="74">
        <f>G$65*$F68/$F$65</f>
        <v>364860.8142857143</v>
      </c>
      <c r="H68" s="74">
        <f t="shared" si="14"/>
        <v>350984.4785714286</v>
      </c>
      <c r="I68" s="74">
        <f t="shared" si="14"/>
        <v>342290.1928571429</v>
      </c>
      <c r="J68" s="73">
        <f t="shared" si="14"/>
        <v>415535.7142857143</v>
      </c>
      <c r="N68" s="46">
        <f t="shared" si="9"/>
        <v>415535.7</v>
      </c>
    </row>
    <row r="69" spans="1:14" ht="22.5" customHeight="1">
      <c r="A69" s="21" t="s">
        <v>178</v>
      </c>
      <c r="B69" s="91"/>
      <c r="C69" s="90"/>
      <c r="D69" s="93"/>
      <c r="E69" s="75" t="s">
        <v>24</v>
      </c>
      <c r="F69" s="76">
        <v>1.93</v>
      </c>
      <c r="G69" s="74">
        <f>G$65*$F69/$F$65</f>
        <v>393397.41428571433</v>
      </c>
      <c r="H69" s="74">
        <f t="shared" si="14"/>
        <v>378435.77857142856</v>
      </c>
      <c r="I69" s="74">
        <f t="shared" si="14"/>
        <v>369061.4928571429</v>
      </c>
      <c r="J69" s="73">
        <f t="shared" si="14"/>
        <v>448035.7142857143</v>
      </c>
      <c r="N69" s="46">
        <f t="shared" si="9"/>
        <v>448035.7</v>
      </c>
    </row>
    <row r="70" spans="1:14" ht="22.5" customHeight="1">
      <c r="A70" s="21" t="s">
        <v>179</v>
      </c>
      <c r="B70" s="91" t="s">
        <v>163</v>
      </c>
      <c r="C70" s="90" t="s">
        <v>167</v>
      </c>
      <c r="D70" s="101" t="s">
        <v>169</v>
      </c>
      <c r="E70" s="75" t="s">
        <v>22</v>
      </c>
      <c r="F70" s="76">
        <v>1</v>
      </c>
      <c r="G70" s="74">
        <f aca="true" t="shared" si="15" ref="G70:J72">G$73*$F70/$F$73</f>
        <v>203832.85714285716</v>
      </c>
      <c r="H70" s="74">
        <f t="shared" si="15"/>
        <v>196080.7142857143</v>
      </c>
      <c r="I70" s="74">
        <f t="shared" si="15"/>
        <v>191223.57142857145</v>
      </c>
      <c r="J70" s="73">
        <f t="shared" si="15"/>
        <v>232142.85714285716</v>
      </c>
      <c r="N70" s="46">
        <f t="shared" si="9"/>
        <v>232142.9</v>
      </c>
    </row>
    <row r="71" spans="1:14" ht="22.5" customHeight="1">
      <c r="A71" s="21" t="s">
        <v>180</v>
      </c>
      <c r="B71" s="91"/>
      <c r="C71" s="90"/>
      <c r="D71" s="93"/>
      <c r="E71" s="75" t="s">
        <v>23</v>
      </c>
      <c r="F71" s="76">
        <v>1.13</v>
      </c>
      <c r="G71" s="74">
        <f t="shared" si="15"/>
        <v>230331.12857142856</v>
      </c>
      <c r="H71" s="74">
        <f t="shared" si="15"/>
        <v>221571.2071428571</v>
      </c>
      <c r="I71" s="74">
        <f t="shared" si="15"/>
        <v>216082.6357142857</v>
      </c>
      <c r="J71" s="73">
        <f t="shared" si="15"/>
        <v>262321.4285714285</v>
      </c>
      <c r="N71" s="46">
        <f t="shared" si="9"/>
        <v>262321.4</v>
      </c>
    </row>
    <row r="72" spans="1:14" ht="22.5" customHeight="1">
      <c r="A72" s="21" t="s">
        <v>181</v>
      </c>
      <c r="B72" s="91"/>
      <c r="C72" s="90"/>
      <c r="D72" s="93"/>
      <c r="E72" s="75" t="s">
        <v>29</v>
      </c>
      <c r="F72" s="76">
        <v>1.26</v>
      </c>
      <c r="G72" s="74">
        <f t="shared" si="15"/>
        <v>256829.4</v>
      </c>
      <c r="H72" s="74">
        <f t="shared" si="15"/>
        <v>247061.7</v>
      </c>
      <c r="I72" s="74">
        <f t="shared" si="15"/>
        <v>240941.7</v>
      </c>
      <c r="J72" s="73">
        <f t="shared" si="15"/>
        <v>292500</v>
      </c>
      <c r="N72" s="46">
        <f t="shared" si="9"/>
        <v>292500</v>
      </c>
    </row>
    <row r="73" spans="1:14" s="3" customFormat="1" ht="22.5" customHeight="1">
      <c r="A73" s="21" t="s">
        <v>182</v>
      </c>
      <c r="B73" s="91"/>
      <c r="C73" s="90"/>
      <c r="D73" s="93"/>
      <c r="E73" s="72" t="s">
        <v>28</v>
      </c>
      <c r="F73" s="9">
        <v>1.4</v>
      </c>
      <c r="G73" s="12">
        <v>285366</v>
      </c>
      <c r="H73" s="12">
        <v>274513</v>
      </c>
      <c r="I73" s="12">
        <v>267713</v>
      </c>
      <c r="J73" s="13">
        <v>325000</v>
      </c>
      <c r="K73" s="21"/>
      <c r="L73" s="21"/>
      <c r="N73" s="46">
        <f t="shared" si="9"/>
        <v>325000</v>
      </c>
    </row>
    <row r="74" spans="1:14" ht="22.5" customHeight="1">
      <c r="A74" s="21" t="s">
        <v>183</v>
      </c>
      <c r="B74" s="91"/>
      <c r="C74" s="90"/>
      <c r="D74" s="93"/>
      <c r="E74" s="75" t="s">
        <v>27</v>
      </c>
      <c r="F74" s="76">
        <v>1.53</v>
      </c>
      <c r="G74" s="74">
        <f>G$73*$F74/$F$73</f>
        <v>311864.27142857143</v>
      </c>
      <c r="H74" s="74">
        <f aca="true" t="shared" si="16" ref="H74:J77">H$73*$F74/$F$73</f>
        <v>300003.4928571429</v>
      </c>
      <c r="I74" s="74">
        <f t="shared" si="16"/>
        <v>292572.0642857143</v>
      </c>
      <c r="J74" s="73">
        <f t="shared" si="16"/>
        <v>355178.5714285715</v>
      </c>
      <c r="N74" s="46">
        <f t="shared" si="9"/>
        <v>355178.6</v>
      </c>
    </row>
    <row r="75" spans="1:14" ht="22.5" customHeight="1">
      <c r="A75" s="21" t="s">
        <v>184</v>
      </c>
      <c r="B75" s="91"/>
      <c r="C75" s="90"/>
      <c r="D75" s="93"/>
      <c r="E75" s="75" t="s">
        <v>26</v>
      </c>
      <c r="F75" s="76">
        <v>1.66</v>
      </c>
      <c r="G75" s="74">
        <f>G$73*$F75/$F$73</f>
        <v>338362.54285714286</v>
      </c>
      <c r="H75" s="74">
        <f t="shared" si="16"/>
        <v>325493.9857142857</v>
      </c>
      <c r="I75" s="74">
        <f t="shared" si="16"/>
        <v>317431.12857142853</v>
      </c>
      <c r="J75" s="73">
        <f t="shared" si="16"/>
        <v>385357.1428571429</v>
      </c>
      <c r="N75" s="46">
        <f t="shared" si="9"/>
        <v>385357.1</v>
      </c>
    </row>
    <row r="76" spans="1:14" ht="22.5" customHeight="1">
      <c r="A76" s="21" t="s">
        <v>185</v>
      </c>
      <c r="B76" s="91"/>
      <c r="C76" s="90"/>
      <c r="D76" s="93"/>
      <c r="E76" s="75" t="s">
        <v>25</v>
      </c>
      <c r="F76" s="76">
        <v>1.79</v>
      </c>
      <c r="G76" s="74">
        <f>G$73*$F76/$F$73</f>
        <v>364860.8142857143</v>
      </c>
      <c r="H76" s="74">
        <f t="shared" si="16"/>
        <v>350984.4785714286</v>
      </c>
      <c r="I76" s="74">
        <f t="shared" si="16"/>
        <v>342290.1928571429</v>
      </c>
      <c r="J76" s="73">
        <f t="shared" si="16"/>
        <v>415535.7142857143</v>
      </c>
      <c r="N76" s="46">
        <f t="shared" si="9"/>
        <v>415535.7</v>
      </c>
    </row>
    <row r="77" spans="1:14" ht="22.5" customHeight="1">
      <c r="A77" s="21" t="s">
        <v>186</v>
      </c>
      <c r="B77" s="91"/>
      <c r="C77" s="90"/>
      <c r="D77" s="93"/>
      <c r="E77" s="75" t="s">
        <v>24</v>
      </c>
      <c r="F77" s="76">
        <v>1.93</v>
      </c>
      <c r="G77" s="74">
        <f>G$73*$F77/$F$73</f>
        <v>393397.41428571433</v>
      </c>
      <c r="H77" s="74">
        <f t="shared" si="16"/>
        <v>378435.77857142856</v>
      </c>
      <c r="I77" s="74">
        <f t="shared" si="16"/>
        <v>369061.4928571429</v>
      </c>
      <c r="J77" s="73">
        <f t="shared" si="16"/>
        <v>448035.7142857143</v>
      </c>
      <c r="N77" s="46">
        <f t="shared" si="9"/>
        <v>448035.7</v>
      </c>
    </row>
    <row r="78" spans="1:14" ht="22.5" customHeight="1">
      <c r="A78" s="21" t="s">
        <v>187</v>
      </c>
      <c r="B78" s="91" t="s">
        <v>164</v>
      </c>
      <c r="C78" s="90" t="s">
        <v>167</v>
      </c>
      <c r="D78" s="101" t="s">
        <v>168</v>
      </c>
      <c r="E78" s="75" t="s">
        <v>22</v>
      </c>
      <c r="F78" s="76">
        <v>1</v>
      </c>
      <c r="G78" s="74">
        <f>G$81*$F78/$F$81</f>
        <v>203832.85714285716</v>
      </c>
      <c r="H78" s="74">
        <f aca="true" t="shared" si="17" ref="H78:J80">H$81*$F78/$F$81</f>
        <v>196080.7142857143</v>
      </c>
      <c r="I78" s="74">
        <f t="shared" si="17"/>
        <v>191223.57142857145</v>
      </c>
      <c r="J78" s="73">
        <f t="shared" si="17"/>
        <v>232142.85714285716</v>
      </c>
      <c r="N78" s="46">
        <f t="shared" si="9"/>
        <v>232142.9</v>
      </c>
    </row>
    <row r="79" spans="1:14" ht="22.5" customHeight="1">
      <c r="A79" s="21" t="s">
        <v>188</v>
      </c>
      <c r="B79" s="91"/>
      <c r="C79" s="90"/>
      <c r="D79" s="93"/>
      <c r="E79" s="75" t="s">
        <v>23</v>
      </c>
      <c r="F79" s="76">
        <v>1.13</v>
      </c>
      <c r="G79" s="74">
        <f>G$81*$F79/$F$81</f>
        <v>230331.12857142856</v>
      </c>
      <c r="H79" s="74">
        <f t="shared" si="17"/>
        <v>221571.2071428571</v>
      </c>
      <c r="I79" s="74">
        <f t="shared" si="17"/>
        <v>216082.6357142857</v>
      </c>
      <c r="J79" s="73">
        <f t="shared" si="17"/>
        <v>262321.4285714285</v>
      </c>
      <c r="N79" s="46">
        <f t="shared" si="9"/>
        <v>262321.4</v>
      </c>
    </row>
    <row r="80" spans="1:14" ht="22.5" customHeight="1">
      <c r="A80" s="21" t="s">
        <v>189</v>
      </c>
      <c r="B80" s="91"/>
      <c r="C80" s="90"/>
      <c r="D80" s="93"/>
      <c r="E80" s="75" t="s">
        <v>29</v>
      </c>
      <c r="F80" s="76">
        <v>1.26</v>
      </c>
      <c r="G80" s="74">
        <f>G$81*$F80/$F$81</f>
        <v>256829.4</v>
      </c>
      <c r="H80" s="74">
        <f t="shared" si="17"/>
        <v>247061.7</v>
      </c>
      <c r="I80" s="74">
        <f t="shared" si="17"/>
        <v>240941.7</v>
      </c>
      <c r="J80" s="73">
        <f t="shared" si="17"/>
        <v>292500</v>
      </c>
      <c r="N80" s="46">
        <f t="shared" si="9"/>
        <v>292500</v>
      </c>
    </row>
    <row r="81" spans="1:14" s="3" customFormat="1" ht="22.5" customHeight="1">
      <c r="A81" s="21" t="s">
        <v>190</v>
      </c>
      <c r="B81" s="91"/>
      <c r="C81" s="90"/>
      <c r="D81" s="93"/>
      <c r="E81" s="72" t="s">
        <v>28</v>
      </c>
      <c r="F81" s="9">
        <v>1.4</v>
      </c>
      <c r="G81" s="12">
        <v>285366</v>
      </c>
      <c r="H81" s="12">
        <v>274513</v>
      </c>
      <c r="I81" s="12">
        <v>267713</v>
      </c>
      <c r="J81" s="13">
        <v>325000</v>
      </c>
      <c r="K81" s="21"/>
      <c r="L81" s="21"/>
      <c r="N81" s="46">
        <f t="shared" si="9"/>
        <v>325000</v>
      </c>
    </row>
    <row r="82" spans="1:14" ht="22.5" customHeight="1">
      <c r="A82" s="21" t="s">
        <v>191</v>
      </c>
      <c r="B82" s="91"/>
      <c r="C82" s="90"/>
      <c r="D82" s="93"/>
      <c r="E82" s="75" t="s">
        <v>27</v>
      </c>
      <c r="F82" s="76">
        <v>1.53</v>
      </c>
      <c r="G82" s="74">
        <f>G$81*$F82/$F$81</f>
        <v>311864.27142857143</v>
      </c>
      <c r="H82" s="74">
        <f aca="true" t="shared" si="18" ref="H82:J85">H$81*$F82/$F$81</f>
        <v>300003.4928571429</v>
      </c>
      <c r="I82" s="74">
        <f t="shared" si="18"/>
        <v>292572.0642857143</v>
      </c>
      <c r="J82" s="73">
        <f t="shared" si="18"/>
        <v>355178.5714285715</v>
      </c>
      <c r="N82" s="46">
        <f t="shared" si="9"/>
        <v>355178.6</v>
      </c>
    </row>
    <row r="83" spans="1:14" ht="22.5" customHeight="1">
      <c r="A83" s="21" t="s">
        <v>192</v>
      </c>
      <c r="B83" s="91"/>
      <c r="C83" s="90"/>
      <c r="D83" s="93"/>
      <c r="E83" s="75" t="s">
        <v>26</v>
      </c>
      <c r="F83" s="76">
        <v>1.66</v>
      </c>
      <c r="G83" s="74">
        <f>G$81*$F83/$F$81</f>
        <v>338362.54285714286</v>
      </c>
      <c r="H83" s="74">
        <f t="shared" si="18"/>
        <v>325493.9857142857</v>
      </c>
      <c r="I83" s="74">
        <f t="shared" si="18"/>
        <v>317431.12857142853</v>
      </c>
      <c r="J83" s="73">
        <f t="shared" si="18"/>
        <v>385357.1428571429</v>
      </c>
      <c r="N83" s="46">
        <f t="shared" si="9"/>
        <v>385357.1</v>
      </c>
    </row>
    <row r="84" spans="1:14" ht="22.5" customHeight="1">
      <c r="A84" s="21" t="s">
        <v>193</v>
      </c>
      <c r="B84" s="91"/>
      <c r="C84" s="90"/>
      <c r="D84" s="93"/>
      <c r="E84" s="75" t="s">
        <v>25</v>
      </c>
      <c r="F84" s="76">
        <v>1.79</v>
      </c>
      <c r="G84" s="74">
        <f>G$81*$F84/$F$81</f>
        <v>364860.8142857143</v>
      </c>
      <c r="H84" s="74">
        <f t="shared" si="18"/>
        <v>350984.4785714286</v>
      </c>
      <c r="I84" s="74">
        <f t="shared" si="18"/>
        <v>342290.1928571429</v>
      </c>
      <c r="J84" s="73">
        <f t="shared" si="18"/>
        <v>415535.7142857143</v>
      </c>
      <c r="N84" s="46">
        <f t="shared" si="9"/>
        <v>415535.7</v>
      </c>
    </row>
    <row r="85" spans="1:14" ht="22.5" customHeight="1">
      <c r="A85" s="21" t="s">
        <v>194</v>
      </c>
      <c r="B85" s="91"/>
      <c r="C85" s="90"/>
      <c r="D85" s="93"/>
      <c r="E85" s="75" t="s">
        <v>24</v>
      </c>
      <c r="F85" s="76">
        <v>1.93</v>
      </c>
      <c r="G85" s="74">
        <f>G$81*$F85/$F$81</f>
        <v>393397.41428571433</v>
      </c>
      <c r="H85" s="74">
        <f t="shared" si="18"/>
        <v>378435.77857142856</v>
      </c>
      <c r="I85" s="74">
        <f t="shared" si="18"/>
        <v>369061.4928571429</v>
      </c>
      <c r="J85" s="73">
        <f t="shared" si="18"/>
        <v>448035.7142857143</v>
      </c>
      <c r="N85" s="46">
        <f t="shared" si="9"/>
        <v>448035.7</v>
      </c>
    </row>
    <row r="86" spans="1:14" ht="22.5" customHeight="1">
      <c r="A86" s="21" t="s">
        <v>195</v>
      </c>
      <c r="B86" s="91" t="s">
        <v>165</v>
      </c>
      <c r="C86" s="90" t="s">
        <v>167</v>
      </c>
      <c r="D86" s="92" t="s">
        <v>166</v>
      </c>
      <c r="E86" s="75" t="s">
        <v>22</v>
      </c>
      <c r="F86" s="76">
        <v>1</v>
      </c>
      <c r="G86" s="74">
        <f>G$89*$F86/$F$89</f>
        <v>203832.85714285716</v>
      </c>
      <c r="H86" s="74">
        <f aca="true" t="shared" si="19" ref="H86:J88">H$89*$F86/$F$89</f>
        <v>196080.7142857143</v>
      </c>
      <c r="I86" s="74">
        <f t="shared" si="19"/>
        <v>191223.57142857145</v>
      </c>
      <c r="J86" s="73">
        <f t="shared" si="19"/>
        <v>232142.85714285716</v>
      </c>
      <c r="N86" s="46">
        <f t="shared" si="9"/>
        <v>232142.9</v>
      </c>
    </row>
    <row r="87" spans="1:14" ht="22.5" customHeight="1">
      <c r="A87" s="21" t="s">
        <v>196</v>
      </c>
      <c r="B87" s="91"/>
      <c r="C87" s="90"/>
      <c r="D87" s="93"/>
      <c r="E87" s="75" t="s">
        <v>23</v>
      </c>
      <c r="F87" s="76">
        <v>1.13</v>
      </c>
      <c r="G87" s="74">
        <f>G$89*$F87/$F$89</f>
        <v>230331.12857142856</v>
      </c>
      <c r="H87" s="74">
        <f t="shared" si="19"/>
        <v>221571.2071428571</v>
      </c>
      <c r="I87" s="74">
        <f t="shared" si="19"/>
        <v>216082.6357142857</v>
      </c>
      <c r="J87" s="73">
        <f t="shared" si="19"/>
        <v>262321.4285714285</v>
      </c>
      <c r="N87" s="46">
        <f t="shared" si="9"/>
        <v>262321.4</v>
      </c>
    </row>
    <row r="88" spans="1:14" ht="22.5" customHeight="1">
      <c r="A88" s="21" t="s">
        <v>197</v>
      </c>
      <c r="B88" s="91"/>
      <c r="C88" s="90"/>
      <c r="D88" s="93"/>
      <c r="E88" s="75" t="s">
        <v>29</v>
      </c>
      <c r="F88" s="76">
        <v>1.26</v>
      </c>
      <c r="G88" s="74">
        <f>G$89*$F88/$F$89</f>
        <v>256829.4</v>
      </c>
      <c r="H88" s="74">
        <f t="shared" si="19"/>
        <v>247061.7</v>
      </c>
      <c r="I88" s="74">
        <f t="shared" si="19"/>
        <v>240941.7</v>
      </c>
      <c r="J88" s="73">
        <f t="shared" si="19"/>
        <v>292500</v>
      </c>
      <c r="N88" s="46">
        <f t="shared" si="9"/>
        <v>292500</v>
      </c>
    </row>
    <row r="89" spans="1:14" s="3" customFormat="1" ht="22.5" customHeight="1">
      <c r="A89" s="21" t="s">
        <v>198</v>
      </c>
      <c r="B89" s="91"/>
      <c r="C89" s="90"/>
      <c r="D89" s="93"/>
      <c r="E89" s="72" t="s">
        <v>28</v>
      </c>
      <c r="F89" s="9">
        <v>1.4</v>
      </c>
      <c r="G89" s="12">
        <v>285366</v>
      </c>
      <c r="H89" s="12">
        <v>274513</v>
      </c>
      <c r="I89" s="12">
        <v>267713</v>
      </c>
      <c r="J89" s="13">
        <v>325000</v>
      </c>
      <c r="K89" s="21"/>
      <c r="L89" s="21"/>
      <c r="N89" s="46">
        <f t="shared" si="9"/>
        <v>325000</v>
      </c>
    </row>
    <row r="90" spans="1:14" ht="22.5" customHeight="1">
      <c r="A90" s="21" t="s">
        <v>199</v>
      </c>
      <c r="B90" s="91"/>
      <c r="C90" s="90"/>
      <c r="D90" s="93"/>
      <c r="E90" s="75" t="s">
        <v>27</v>
      </c>
      <c r="F90" s="76">
        <v>1.53</v>
      </c>
      <c r="G90" s="74">
        <f>G$89*$F90/$F$89</f>
        <v>311864.27142857143</v>
      </c>
      <c r="H90" s="74">
        <f aca="true" t="shared" si="20" ref="H90:J93">H$89*$F90/$F$89</f>
        <v>300003.4928571429</v>
      </c>
      <c r="I90" s="74">
        <f t="shared" si="20"/>
        <v>292572.0642857143</v>
      </c>
      <c r="J90" s="73">
        <f t="shared" si="20"/>
        <v>355178.5714285715</v>
      </c>
      <c r="N90" s="46">
        <f t="shared" si="9"/>
        <v>355178.6</v>
      </c>
    </row>
    <row r="91" spans="1:14" ht="22.5" customHeight="1">
      <c r="A91" s="21" t="s">
        <v>200</v>
      </c>
      <c r="B91" s="91"/>
      <c r="C91" s="90"/>
      <c r="D91" s="93"/>
      <c r="E91" s="75" t="s">
        <v>26</v>
      </c>
      <c r="F91" s="76">
        <v>1.66</v>
      </c>
      <c r="G91" s="74">
        <f>G$89*$F91/$F$89</f>
        <v>338362.54285714286</v>
      </c>
      <c r="H91" s="74">
        <f t="shared" si="20"/>
        <v>325493.9857142857</v>
      </c>
      <c r="I91" s="74">
        <f t="shared" si="20"/>
        <v>317431.12857142853</v>
      </c>
      <c r="J91" s="73">
        <f t="shared" si="20"/>
        <v>385357.1428571429</v>
      </c>
      <c r="N91" s="46">
        <f t="shared" si="9"/>
        <v>385357.1</v>
      </c>
    </row>
    <row r="92" spans="1:14" ht="22.5" customHeight="1">
      <c r="A92" s="21" t="s">
        <v>201</v>
      </c>
      <c r="B92" s="91"/>
      <c r="C92" s="90"/>
      <c r="D92" s="93"/>
      <c r="E92" s="75" t="s">
        <v>25</v>
      </c>
      <c r="F92" s="76">
        <v>1.79</v>
      </c>
      <c r="G92" s="74">
        <f>G$89*$F92/$F$89</f>
        <v>364860.8142857143</v>
      </c>
      <c r="H92" s="74">
        <f t="shared" si="20"/>
        <v>350984.4785714286</v>
      </c>
      <c r="I92" s="74">
        <f t="shared" si="20"/>
        <v>342290.1928571429</v>
      </c>
      <c r="J92" s="73">
        <f t="shared" si="20"/>
        <v>415535.7142857143</v>
      </c>
      <c r="N92" s="46">
        <f t="shared" si="9"/>
        <v>415535.7</v>
      </c>
    </row>
    <row r="93" spans="1:14" ht="22.5" customHeight="1">
      <c r="A93" s="21" t="s">
        <v>202</v>
      </c>
      <c r="B93" s="91"/>
      <c r="C93" s="90"/>
      <c r="D93" s="93"/>
      <c r="E93" s="75" t="s">
        <v>24</v>
      </c>
      <c r="F93" s="76">
        <v>1.93</v>
      </c>
      <c r="G93" s="74">
        <f>G$89*$F93/$F$89</f>
        <v>393397.41428571433</v>
      </c>
      <c r="H93" s="74">
        <f t="shared" si="20"/>
        <v>378435.77857142856</v>
      </c>
      <c r="I93" s="74">
        <f t="shared" si="20"/>
        <v>369061.4928571429</v>
      </c>
      <c r="J93" s="73">
        <f t="shared" si="20"/>
        <v>448035.7142857143</v>
      </c>
      <c r="N93" s="46">
        <f t="shared" si="9"/>
        <v>448035.7</v>
      </c>
    </row>
    <row r="94" spans="1:14" ht="22.5" customHeight="1">
      <c r="A94" s="21" t="s">
        <v>102</v>
      </c>
      <c r="B94" s="91" t="s">
        <v>31</v>
      </c>
      <c r="C94" s="96" t="s">
        <v>48</v>
      </c>
      <c r="D94" s="97" t="s">
        <v>50</v>
      </c>
      <c r="E94" s="75" t="s">
        <v>32</v>
      </c>
      <c r="F94" s="76">
        <v>1</v>
      </c>
      <c r="G94" s="74">
        <f>G$95*$F94/$F$95</f>
        <v>536242.3076923076</v>
      </c>
      <c r="H94" s="74">
        <f>H$95*$F94/$F$95</f>
        <v>497873.0769230769</v>
      </c>
      <c r="I94" s="74">
        <f>I$95*$F94/$F$95</f>
        <v>473834.6153846154</v>
      </c>
      <c r="J94" s="73">
        <f>J$95*$F94/$F$95</f>
        <v>546153.8461538461</v>
      </c>
      <c r="N94" s="46">
        <f t="shared" si="9"/>
        <v>546153.8</v>
      </c>
    </row>
    <row r="95" spans="1:14" s="3" customFormat="1" ht="22.5" customHeight="1">
      <c r="A95" s="21" t="s">
        <v>103</v>
      </c>
      <c r="B95" s="91"/>
      <c r="C95" s="90"/>
      <c r="D95" s="98"/>
      <c r="E95" s="72" t="s">
        <v>33</v>
      </c>
      <c r="F95" s="9">
        <v>1.04</v>
      </c>
      <c r="G95" s="12">
        <v>557692</v>
      </c>
      <c r="H95" s="12">
        <v>517788</v>
      </c>
      <c r="I95" s="12">
        <v>492788</v>
      </c>
      <c r="J95" s="13">
        <v>568000</v>
      </c>
      <c r="K95" s="21"/>
      <c r="L95" s="21"/>
      <c r="N95" s="46">
        <f t="shared" si="9"/>
        <v>568000</v>
      </c>
    </row>
    <row r="96" spans="1:14" ht="22.5" customHeight="1">
      <c r="A96" s="21" t="s">
        <v>104</v>
      </c>
      <c r="B96" s="91"/>
      <c r="C96" s="90"/>
      <c r="D96" s="98"/>
      <c r="E96" s="75" t="s">
        <v>34</v>
      </c>
      <c r="F96" s="76">
        <v>1.08</v>
      </c>
      <c r="G96" s="74">
        <f>G$95*$F96/$F$95</f>
        <v>579141.6923076923</v>
      </c>
      <c r="H96" s="74">
        <f>H$95*$F96/$F$95</f>
        <v>537702.9230769231</v>
      </c>
      <c r="I96" s="74">
        <f>I$95*$F96/$F$95</f>
        <v>511741.3846153846</v>
      </c>
      <c r="J96" s="73">
        <f>J$95*$F96/$F$95</f>
        <v>589846.1538461539</v>
      </c>
      <c r="N96" s="46">
        <f t="shared" si="9"/>
        <v>589846.2</v>
      </c>
    </row>
    <row r="97" spans="1:14" ht="22.5" customHeight="1">
      <c r="A97" s="21" t="s">
        <v>105</v>
      </c>
      <c r="B97" s="91" t="s">
        <v>36</v>
      </c>
      <c r="C97" s="90" t="s">
        <v>35</v>
      </c>
      <c r="D97" s="90"/>
      <c r="E97" s="75" t="s">
        <v>37</v>
      </c>
      <c r="F97" s="76">
        <v>1</v>
      </c>
      <c r="G97" s="74">
        <f>G$98*$F97/$F$98</f>
        <v>0</v>
      </c>
      <c r="H97" s="74">
        <f>H$98*$F97/$F$98</f>
        <v>0</v>
      </c>
      <c r="I97" s="74">
        <f>I$98*$F97/$F$98</f>
        <v>0</v>
      </c>
      <c r="J97" s="73">
        <f>J$98*$F97/$F$98</f>
        <v>0</v>
      </c>
      <c r="N97" s="46">
        <f aca="true" t="shared" si="21" ref="N97:N134">ROUND(IF($N$8=1,$G97,IF($N$8=2,$H97,IF($N$8=3,$I97,IF($N$8=4,$J97,IF($N$8=5,$K97,IF($N$8=6,$L97)))))),1)</f>
        <v>0</v>
      </c>
    </row>
    <row r="98" spans="1:14" s="3" customFormat="1" ht="22.5" customHeight="1">
      <c r="A98" s="21" t="s">
        <v>106</v>
      </c>
      <c r="B98" s="91"/>
      <c r="C98" s="90"/>
      <c r="D98" s="90"/>
      <c r="E98" s="72" t="s">
        <v>38</v>
      </c>
      <c r="F98" s="9">
        <v>1.18</v>
      </c>
      <c r="G98" s="12">
        <v>0</v>
      </c>
      <c r="H98" s="12">
        <v>0</v>
      </c>
      <c r="I98" s="12">
        <v>0</v>
      </c>
      <c r="J98" s="13">
        <v>0</v>
      </c>
      <c r="K98" s="21"/>
      <c r="L98" s="21"/>
      <c r="N98" s="46">
        <f t="shared" si="21"/>
        <v>0</v>
      </c>
    </row>
    <row r="99" spans="1:14" ht="22.5" customHeight="1">
      <c r="A99" s="21" t="s">
        <v>107</v>
      </c>
      <c r="B99" s="91"/>
      <c r="C99" s="90"/>
      <c r="D99" s="90"/>
      <c r="E99" s="75" t="s">
        <v>39</v>
      </c>
      <c r="F99" s="76">
        <v>1.4</v>
      </c>
      <c r="G99" s="74">
        <f aca="true" t="shared" si="22" ref="G99:J100">G$98*$F99/$F$98</f>
        <v>0</v>
      </c>
      <c r="H99" s="74">
        <f t="shared" si="22"/>
        <v>0</v>
      </c>
      <c r="I99" s="74">
        <f t="shared" si="22"/>
        <v>0</v>
      </c>
      <c r="J99" s="73">
        <f t="shared" si="22"/>
        <v>0</v>
      </c>
      <c r="N99" s="46">
        <f t="shared" si="21"/>
        <v>0</v>
      </c>
    </row>
    <row r="100" spans="1:14" ht="22.5" customHeight="1">
      <c r="A100" s="21" t="s">
        <v>108</v>
      </c>
      <c r="B100" s="91"/>
      <c r="C100" s="90"/>
      <c r="D100" s="90"/>
      <c r="E100" s="75" t="s">
        <v>40</v>
      </c>
      <c r="F100" s="76">
        <v>1.65</v>
      </c>
      <c r="G100" s="74">
        <f t="shared" si="22"/>
        <v>0</v>
      </c>
      <c r="H100" s="74">
        <f t="shared" si="22"/>
        <v>0</v>
      </c>
      <c r="I100" s="74">
        <f t="shared" si="22"/>
        <v>0</v>
      </c>
      <c r="J100" s="73">
        <f t="shared" si="22"/>
        <v>0</v>
      </c>
      <c r="N100" s="46">
        <f t="shared" si="21"/>
        <v>0</v>
      </c>
    </row>
    <row r="101" spans="2:14" ht="22.5" customHeight="1">
      <c r="B101" s="91" t="s">
        <v>41</v>
      </c>
      <c r="C101" s="96" t="s">
        <v>47</v>
      </c>
      <c r="D101" s="96"/>
      <c r="E101" s="100"/>
      <c r="F101" s="99"/>
      <c r="G101" s="95"/>
      <c r="H101" s="95"/>
      <c r="I101" s="95"/>
      <c r="J101" s="104"/>
      <c r="N101" s="46">
        <f t="shared" si="21"/>
        <v>0</v>
      </c>
    </row>
    <row r="102" spans="2:14" ht="22.5" customHeight="1">
      <c r="B102" s="91"/>
      <c r="C102" s="96"/>
      <c r="D102" s="96"/>
      <c r="E102" s="100"/>
      <c r="F102" s="99"/>
      <c r="G102" s="95"/>
      <c r="H102" s="95"/>
      <c r="I102" s="95"/>
      <c r="J102" s="104"/>
      <c r="N102" s="46">
        <f t="shared" si="21"/>
        <v>0</v>
      </c>
    </row>
    <row r="103" spans="2:14" ht="22.5" customHeight="1">
      <c r="B103" s="91"/>
      <c r="C103" s="96"/>
      <c r="D103" s="96"/>
      <c r="E103" s="100"/>
      <c r="F103" s="99"/>
      <c r="G103" s="95"/>
      <c r="H103" s="95"/>
      <c r="I103" s="95"/>
      <c r="J103" s="104"/>
      <c r="N103" s="46">
        <f t="shared" si="21"/>
        <v>0</v>
      </c>
    </row>
    <row r="104" spans="2:14" ht="22.5" customHeight="1">
      <c r="B104" s="91"/>
      <c r="C104" s="96"/>
      <c r="D104" s="96"/>
      <c r="E104" s="100"/>
      <c r="F104" s="99"/>
      <c r="G104" s="95"/>
      <c r="H104" s="95"/>
      <c r="I104" s="95"/>
      <c r="J104" s="104"/>
      <c r="N104" s="46">
        <f t="shared" si="21"/>
        <v>0</v>
      </c>
    </row>
    <row r="105" spans="1:14" ht="22.5" customHeight="1">
      <c r="A105" s="21" t="s">
        <v>109</v>
      </c>
      <c r="B105" s="91">
        <v>1</v>
      </c>
      <c r="C105" s="96" t="s">
        <v>46</v>
      </c>
      <c r="D105" s="96"/>
      <c r="E105" s="75" t="s">
        <v>32</v>
      </c>
      <c r="F105" s="76">
        <v>1</v>
      </c>
      <c r="G105" s="74">
        <f>G$106*$F105/$F$106</f>
        <v>379720.00000000006</v>
      </c>
      <c r="H105" s="74">
        <f>H$106*$F105/$F$106</f>
        <v>364189.26829268294</v>
      </c>
      <c r="I105" s="74">
        <f>I$106*$F105/$F$106</f>
        <v>354459.51219512196</v>
      </c>
      <c r="J105" s="73">
        <f>J$106*$F105/$F$106</f>
        <v>455664.39024390245</v>
      </c>
      <c r="N105" s="46">
        <f t="shared" si="21"/>
        <v>455664.4</v>
      </c>
    </row>
    <row r="106" spans="1:14" s="3" customFormat="1" ht="22.5" customHeight="1">
      <c r="A106" s="21" t="s">
        <v>110</v>
      </c>
      <c r="B106" s="91"/>
      <c r="C106" s="96"/>
      <c r="D106" s="96"/>
      <c r="E106" s="72" t="s">
        <v>33</v>
      </c>
      <c r="F106" s="9">
        <v>1.025</v>
      </c>
      <c r="G106" s="12">
        <v>389213</v>
      </c>
      <c r="H106" s="12">
        <v>373294</v>
      </c>
      <c r="I106" s="12">
        <v>363321</v>
      </c>
      <c r="J106" s="13">
        <v>467056</v>
      </c>
      <c r="K106" s="21"/>
      <c r="L106" s="21"/>
      <c r="N106" s="46">
        <f t="shared" si="21"/>
        <v>467056</v>
      </c>
    </row>
    <row r="107" spans="1:14" ht="22.5" customHeight="1">
      <c r="A107" s="21" t="s">
        <v>111</v>
      </c>
      <c r="B107" s="91"/>
      <c r="C107" s="96"/>
      <c r="D107" s="96"/>
      <c r="E107" s="75" t="s">
        <v>34</v>
      </c>
      <c r="F107" s="76">
        <v>1.05</v>
      </c>
      <c r="G107" s="74">
        <f>G$106*$F107/$F$106</f>
        <v>398706.00000000006</v>
      </c>
      <c r="H107" s="74">
        <f>H$106*$F107/$F$106</f>
        <v>382398.7317073171</v>
      </c>
      <c r="I107" s="74">
        <f>I$106*$F107/$F$106</f>
        <v>372182.4878048781</v>
      </c>
      <c r="J107" s="73">
        <f>J$106*$F107/$F$106</f>
        <v>478447.60975609766</v>
      </c>
      <c r="N107" s="46">
        <f t="shared" si="21"/>
        <v>478447.6</v>
      </c>
    </row>
    <row r="108" spans="1:14" ht="22.5" customHeight="1">
      <c r="A108" s="21" t="s">
        <v>112</v>
      </c>
      <c r="B108" s="91">
        <v>2</v>
      </c>
      <c r="C108" s="96" t="s">
        <v>45</v>
      </c>
      <c r="D108" s="96"/>
      <c r="E108" s="75" t="s">
        <v>32</v>
      </c>
      <c r="F108" s="76">
        <v>1</v>
      </c>
      <c r="G108" s="74">
        <f>G$109*$F108/$F$109</f>
        <v>379720.00000000006</v>
      </c>
      <c r="H108" s="74">
        <f>H$109*$F108/$F$109</f>
        <v>364189.26829268294</v>
      </c>
      <c r="I108" s="74">
        <f>I$109*$F108/$F$109</f>
        <v>354459.51219512196</v>
      </c>
      <c r="J108" s="73">
        <f>J$109*$F108/$F$109</f>
        <v>455664.39024390245</v>
      </c>
      <c r="N108" s="46">
        <f t="shared" si="21"/>
        <v>455664.4</v>
      </c>
    </row>
    <row r="109" spans="1:14" s="3" customFormat="1" ht="22.5" customHeight="1">
      <c r="A109" s="21" t="s">
        <v>113</v>
      </c>
      <c r="B109" s="91"/>
      <c r="C109" s="96"/>
      <c r="D109" s="96"/>
      <c r="E109" s="72" t="s">
        <v>33</v>
      </c>
      <c r="F109" s="9">
        <v>1.025</v>
      </c>
      <c r="G109" s="12">
        <v>389213</v>
      </c>
      <c r="H109" s="12">
        <v>373294</v>
      </c>
      <c r="I109" s="12">
        <v>363321</v>
      </c>
      <c r="J109" s="13">
        <v>467056</v>
      </c>
      <c r="K109" s="21"/>
      <c r="L109" s="21"/>
      <c r="N109" s="46">
        <f t="shared" si="21"/>
        <v>467056</v>
      </c>
    </row>
    <row r="110" spans="1:14" ht="22.5" customHeight="1">
      <c r="A110" s="21" t="s">
        <v>114</v>
      </c>
      <c r="B110" s="91"/>
      <c r="C110" s="96"/>
      <c r="D110" s="96"/>
      <c r="E110" s="75" t="s">
        <v>34</v>
      </c>
      <c r="F110" s="76">
        <v>1.05</v>
      </c>
      <c r="G110" s="74">
        <f>G$109*$F110/$F$109</f>
        <v>398706.00000000006</v>
      </c>
      <c r="H110" s="74">
        <f>H$109*$F110/$F$109</f>
        <v>382398.7317073171</v>
      </c>
      <c r="I110" s="74">
        <f>I$109*$F110/$F$109</f>
        <v>372182.4878048781</v>
      </c>
      <c r="J110" s="73">
        <f>J$109*$F110/$F$109</f>
        <v>478447.60975609766</v>
      </c>
      <c r="N110" s="46">
        <f t="shared" si="21"/>
        <v>478447.6</v>
      </c>
    </row>
    <row r="111" spans="1:14" ht="22.5" customHeight="1">
      <c r="A111" s="21" t="s">
        <v>118</v>
      </c>
      <c r="B111" s="91">
        <v>3</v>
      </c>
      <c r="C111" s="96" t="s">
        <v>42</v>
      </c>
      <c r="D111" s="96"/>
      <c r="E111" s="75" t="s">
        <v>37</v>
      </c>
      <c r="F111" s="76">
        <v>1</v>
      </c>
      <c r="G111" s="74">
        <f>G$112*$F111/$F$112</f>
        <v>282300.88495575223</v>
      </c>
      <c r="H111" s="74">
        <f>H$112*$F111/$F$112</f>
        <v>261946.90265486727</v>
      </c>
      <c r="I111" s="74">
        <f>I$112*$F111/$F$112</f>
        <v>247787.61061946905</v>
      </c>
      <c r="J111" s="73">
        <f>J$112*$F111/$F$112</f>
        <v>338761.0619469027</v>
      </c>
      <c r="N111" s="46">
        <f t="shared" si="21"/>
        <v>338761.1</v>
      </c>
    </row>
    <row r="112" spans="1:14" s="3" customFormat="1" ht="22.5" customHeight="1">
      <c r="A112" s="21" t="s">
        <v>119</v>
      </c>
      <c r="B112" s="91"/>
      <c r="C112" s="96"/>
      <c r="D112" s="96"/>
      <c r="E112" s="72" t="s">
        <v>38</v>
      </c>
      <c r="F112" s="9">
        <v>1.13</v>
      </c>
      <c r="G112" s="12">
        <v>319000</v>
      </c>
      <c r="H112" s="12">
        <v>296000</v>
      </c>
      <c r="I112" s="12">
        <v>280000</v>
      </c>
      <c r="J112" s="13">
        <v>382800</v>
      </c>
      <c r="K112" s="21"/>
      <c r="L112" s="21"/>
      <c r="N112" s="46">
        <f t="shared" si="21"/>
        <v>382800</v>
      </c>
    </row>
    <row r="113" spans="1:14" ht="22.5" customHeight="1">
      <c r="A113" s="21" t="s">
        <v>120</v>
      </c>
      <c r="B113" s="91"/>
      <c r="C113" s="96"/>
      <c r="D113" s="96"/>
      <c r="E113" s="75" t="s">
        <v>39</v>
      </c>
      <c r="F113" s="76">
        <v>1.3</v>
      </c>
      <c r="G113" s="74">
        <f aca="true" t="shared" si="23" ref="G113:J114">G$112*$F113/$F$112</f>
        <v>366991.1504424779</v>
      </c>
      <c r="H113" s="74">
        <f t="shared" si="23"/>
        <v>340530.9734513275</v>
      </c>
      <c r="I113" s="74">
        <f t="shared" si="23"/>
        <v>322123.8938053098</v>
      </c>
      <c r="J113" s="73">
        <f t="shared" si="23"/>
        <v>440389.3805309735</v>
      </c>
      <c r="N113" s="46">
        <f t="shared" si="21"/>
        <v>440389.4</v>
      </c>
    </row>
    <row r="114" spans="1:14" ht="22.5" customHeight="1">
      <c r="A114" s="21" t="s">
        <v>121</v>
      </c>
      <c r="B114" s="91"/>
      <c r="C114" s="96"/>
      <c r="D114" s="96"/>
      <c r="E114" s="75" t="s">
        <v>40</v>
      </c>
      <c r="F114" s="76">
        <v>1.47</v>
      </c>
      <c r="G114" s="74">
        <f t="shared" si="23"/>
        <v>414982.3008849558</v>
      </c>
      <c r="H114" s="74">
        <f t="shared" si="23"/>
        <v>385061.9469026549</v>
      </c>
      <c r="I114" s="74">
        <f t="shared" si="23"/>
        <v>364247.7876106195</v>
      </c>
      <c r="J114" s="73">
        <f t="shared" si="23"/>
        <v>497978.761061947</v>
      </c>
      <c r="N114" s="46">
        <f t="shared" si="21"/>
        <v>497978.8</v>
      </c>
    </row>
    <row r="115" spans="1:14" ht="22.5" customHeight="1">
      <c r="A115" s="21" t="s">
        <v>122</v>
      </c>
      <c r="B115" s="91">
        <v>4</v>
      </c>
      <c r="C115" s="96" t="s">
        <v>244</v>
      </c>
      <c r="D115" s="96"/>
      <c r="E115" s="75" t="s">
        <v>37</v>
      </c>
      <c r="F115" s="76">
        <v>1</v>
      </c>
      <c r="G115" s="74">
        <f>G$116*$F115/$F$116</f>
        <v>282300.88495575223</v>
      </c>
      <c r="H115" s="74">
        <f>H$116*$F115/$F$116</f>
        <v>261946.90265486727</v>
      </c>
      <c r="I115" s="74">
        <f>I$116*$F115/$F$116</f>
        <v>247787.61061946905</v>
      </c>
      <c r="J115" s="73">
        <f>J$116*$F115/$F$116</f>
        <v>338761.0619469027</v>
      </c>
      <c r="N115" s="46">
        <f t="shared" si="21"/>
        <v>338761.1</v>
      </c>
    </row>
    <row r="116" spans="1:14" s="3" customFormat="1" ht="22.5" customHeight="1">
      <c r="A116" s="21" t="s">
        <v>123</v>
      </c>
      <c r="B116" s="91"/>
      <c r="C116" s="96"/>
      <c r="D116" s="96"/>
      <c r="E116" s="72" t="s">
        <v>38</v>
      </c>
      <c r="F116" s="9">
        <v>1.13</v>
      </c>
      <c r="G116" s="12">
        <v>319000</v>
      </c>
      <c r="H116" s="12">
        <v>296000</v>
      </c>
      <c r="I116" s="12">
        <v>280000</v>
      </c>
      <c r="J116" s="13">
        <v>382800</v>
      </c>
      <c r="K116" s="21"/>
      <c r="L116" s="21"/>
      <c r="N116" s="46">
        <f t="shared" si="21"/>
        <v>382800</v>
      </c>
    </row>
    <row r="117" spans="1:14" ht="22.5" customHeight="1">
      <c r="A117" s="21" t="s">
        <v>124</v>
      </c>
      <c r="B117" s="91"/>
      <c r="C117" s="96"/>
      <c r="D117" s="96"/>
      <c r="E117" s="75" t="s">
        <v>39</v>
      </c>
      <c r="F117" s="76">
        <v>1.3</v>
      </c>
      <c r="G117" s="74">
        <f aca="true" t="shared" si="24" ref="G117:J118">G$116*$F117/$F$116</f>
        <v>366991.1504424779</v>
      </c>
      <c r="H117" s="74">
        <f t="shared" si="24"/>
        <v>340530.9734513275</v>
      </c>
      <c r="I117" s="74">
        <f t="shared" si="24"/>
        <v>322123.8938053098</v>
      </c>
      <c r="J117" s="73">
        <f t="shared" si="24"/>
        <v>440389.3805309735</v>
      </c>
      <c r="N117" s="46">
        <f t="shared" si="21"/>
        <v>440389.4</v>
      </c>
    </row>
    <row r="118" spans="1:14" ht="22.5" customHeight="1">
      <c r="A118" s="21" t="s">
        <v>125</v>
      </c>
      <c r="B118" s="91"/>
      <c r="C118" s="96"/>
      <c r="D118" s="96"/>
      <c r="E118" s="75" t="s">
        <v>40</v>
      </c>
      <c r="F118" s="76">
        <v>1.47</v>
      </c>
      <c r="G118" s="74">
        <f t="shared" si="24"/>
        <v>414982.3008849558</v>
      </c>
      <c r="H118" s="74">
        <f t="shared" si="24"/>
        <v>385061.9469026549</v>
      </c>
      <c r="I118" s="74">
        <f t="shared" si="24"/>
        <v>364247.7876106195</v>
      </c>
      <c r="J118" s="73">
        <f t="shared" si="24"/>
        <v>497978.761061947</v>
      </c>
      <c r="N118" s="46">
        <f t="shared" si="21"/>
        <v>497978.8</v>
      </c>
    </row>
    <row r="119" spans="1:14" ht="22.5" customHeight="1">
      <c r="A119" s="21" t="s">
        <v>115</v>
      </c>
      <c r="B119" s="91">
        <v>5</v>
      </c>
      <c r="C119" s="96" t="s">
        <v>245</v>
      </c>
      <c r="D119" s="96"/>
      <c r="E119" s="75" t="s">
        <v>32</v>
      </c>
      <c r="F119" s="76">
        <v>1</v>
      </c>
      <c r="G119" s="74">
        <f>G$120*$F119/$F$120</f>
        <v>309708.7378640777</v>
      </c>
      <c r="H119" s="74">
        <f>H$120*$F119/$F$120</f>
        <v>287378.640776699</v>
      </c>
      <c r="I119" s="74">
        <f>I$120*$F119/$F$120</f>
        <v>280029.12621359224</v>
      </c>
      <c r="J119" s="73">
        <f>J$120*$F119/$F$120</f>
        <v>371650.4854368932</v>
      </c>
      <c r="N119" s="46">
        <f t="shared" si="21"/>
        <v>371650.5</v>
      </c>
    </row>
    <row r="120" spans="1:14" s="3" customFormat="1" ht="22.5" customHeight="1">
      <c r="A120" s="21" t="s">
        <v>116</v>
      </c>
      <c r="B120" s="91"/>
      <c r="C120" s="96"/>
      <c r="D120" s="96"/>
      <c r="E120" s="72" t="s">
        <v>33</v>
      </c>
      <c r="F120" s="9">
        <v>1.03</v>
      </c>
      <c r="G120" s="12">
        <v>319000</v>
      </c>
      <c r="H120" s="12">
        <v>296000</v>
      </c>
      <c r="I120" s="12">
        <v>288430</v>
      </c>
      <c r="J120" s="13">
        <v>382800</v>
      </c>
      <c r="K120" s="21"/>
      <c r="L120" s="21"/>
      <c r="N120" s="46">
        <f t="shared" si="21"/>
        <v>382800</v>
      </c>
    </row>
    <row r="121" spans="1:14" ht="22.5" customHeight="1">
      <c r="A121" s="21" t="s">
        <v>117</v>
      </c>
      <c r="B121" s="91"/>
      <c r="C121" s="96"/>
      <c r="D121" s="96"/>
      <c r="E121" s="75" t="s">
        <v>34</v>
      </c>
      <c r="F121" s="76">
        <v>1.06</v>
      </c>
      <c r="G121" s="74">
        <f>G$120*$F121/$F$120</f>
        <v>328291.2621359223</v>
      </c>
      <c r="H121" s="74">
        <f>H$120*$F121/$F$120</f>
        <v>304621.35922330094</v>
      </c>
      <c r="I121" s="74">
        <f>I$120*$F121/$F$120</f>
        <v>296830.87378640776</v>
      </c>
      <c r="J121" s="73">
        <f>J$120*$F121/$F$120</f>
        <v>393949.51456310676</v>
      </c>
      <c r="N121" s="46">
        <f t="shared" si="21"/>
        <v>393949.5</v>
      </c>
    </row>
    <row r="122" spans="1:14" ht="22.5" customHeight="1">
      <c r="A122" s="21" t="s">
        <v>238</v>
      </c>
      <c r="B122" s="91">
        <v>6</v>
      </c>
      <c r="C122" s="96" t="s">
        <v>246</v>
      </c>
      <c r="D122" s="96"/>
      <c r="E122" s="75" t="s">
        <v>32</v>
      </c>
      <c r="F122" s="76">
        <v>1</v>
      </c>
      <c r="G122" s="74">
        <f>G$123*$F122/$F$123</f>
        <v>361774.50980392157</v>
      </c>
      <c r="H122" s="74">
        <f>H$123*$F122/$F$123</f>
        <v>317905.88235294115</v>
      </c>
      <c r="I122" s="74">
        <f>I$123*$F122/$F$123</f>
        <v>0</v>
      </c>
      <c r="J122" s="73">
        <f>J$123*$F122/$F$123</f>
        <v>434129.4117647059</v>
      </c>
      <c r="N122" s="46">
        <f t="shared" si="21"/>
        <v>434129.4</v>
      </c>
    </row>
    <row r="123" spans="1:14" s="3" customFormat="1" ht="22.5" customHeight="1">
      <c r="A123" s="21" t="s">
        <v>239</v>
      </c>
      <c r="B123" s="91"/>
      <c r="C123" s="96"/>
      <c r="D123" s="96"/>
      <c r="E123" s="72" t="s">
        <v>33</v>
      </c>
      <c r="F123" s="9">
        <v>1.02</v>
      </c>
      <c r="G123" s="12">
        <v>369010</v>
      </c>
      <c r="H123" s="12">
        <v>324264</v>
      </c>
      <c r="I123" s="12">
        <v>0</v>
      </c>
      <c r="J123" s="13">
        <v>442812</v>
      </c>
      <c r="K123" s="21"/>
      <c r="L123" s="21"/>
      <c r="N123" s="46">
        <f t="shared" si="21"/>
        <v>442812</v>
      </c>
    </row>
    <row r="124" spans="1:14" ht="22.5" customHeight="1">
      <c r="A124" s="21" t="s">
        <v>240</v>
      </c>
      <c r="B124" s="91"/>
      <c r="C124" s="96"/>
      <c r="D124" s="96"/>
      <c r="E124" s="75" t="s">
        <v>34</v>
      </c>
      <c r="F124" s="76">
        <v>1.04</v>
      </c>
      <c r="G124" s="74">
        <f>G$123*$F124/$F$123</f>
        <v>376245.49019607843</v>
      </c>
      <c r="H124" s="74">
        <f>H$123*$F124/$F$123</f>
        <v>330622.1176470588</v>
      </c>
      <c r="I124" s="74">
        <f>I$123*$F124/$F$123</f>
        <v>0</v>
      </c>
      <c r="J124" s="73">
        <f>J$123*$F124/$F$123</f>
        <v>451494.58823529416</v>
      </c>
      <c r="N124" s="46">
        <f t="shared" si="21"/>
        <v>451494.6</v>
      </c>
    </row>
    <row r="125" spans="1:14" ht="22.5" customHeight="1">
      <c r="A125" s="21" t="s">
        <v>126</v>
      </c>
      <c r="B125" s="91" t="s">
        <v>43</v>
      </c>
      <c r="C125" s="96" t="s">
        <v>44</v>
      </c>
      <c r="D125" s="96"/>
      <c r="E125" s="75" t="s">
        <v>37</v>
      </c>
      <c r="F125" s="76">
        <v>1</v>
      </c>
      <c r="G125" s="74">
        <f>G$126*$F125/$F$126</f>
        <v>518181.8181818181</v>
      </c>
      <c r="H125" s="74">
        <f>H$126*$F125/$F$126</f>
        <v>485454.5454545454</v>
      </c>
      <c r="I125" s="74">
        <f>I$126*$F125/$F$126</f>
        <v>462727.2727272727</v>
      </c>
      <c r="J125" s="73">
        <f>J$126*$F125/$F$126</f>
        <v>570909.0909090908</v>
      </c>
      <c r="N125" s="46">
        <f t="shared" si="21"/>
        <v>570909.1</v>
      </c>
    </row>
    <row r="126" spans="1:14" s="3" customFormat="1" ht="22.5" customHeight="1">
      <c r="A126" s="21" t="s">
        <v>127</v>
      </c>
      <c r="B126" s="91"/>
      <c r="C126" s="96"/>
      <c r="D126" s="96"/>
      <c r="E126" s="72" t="s">
        <v>38</v>
      </c>
      <c r="F126" s="9">
        <v>1.1</v>
      </c>
      <c r="G126" s="12">
        <v>570000</v>
      </c>
      <c r="H126" s="12">
        <v>534000</v>
      </c>
      <c r="I126" s="12">
        <v>509000</v>
      </c>
      <c r="J126" s="13">
        <v>628000</v>
      </c>
      <c r="K126" s="21"/>
      <c r="L126" s="21"/>
      <c r="N126" s="46">
        <f t="shared" si="21"/>
        <v>628000</v>
      </c>
    </row>
    <row r="127" spans="1:14" ht="22.5" customHeight="1">
      <c r="A127" s="21" t="s">
        <v>128</v>
      </c>
      <c r="B127" s="91"/>
      <c r="C127" s="96"/>
      <c r="D127" s="96"/>
      <c r="E127" s="75" t="s">
        <v>39</v>
      </c>
      <c r="F127" s="76">
        <v>1.24</v>
      </c>
      <c r="G127" s="74">
        <f aca="true" t="shared" si="25" ref="G127:J128">G$126*$F127/$F$126</f>
        <v>642545.4545454545</v>
      </c>
      <c r="H127" s="74">
        <f t="shared" si="25"/>
        <v>601963.6363636364</v>
      </c>
      <c r="I127" s="74">
        <f t="shared" si="25"/>
        <v>573781.8181818181</v>
      </c>
      <c r="J127" s="73">
        <f t="shared" si="25"/>
        <v>707927.2727272727</v>
      </c>
      <c r="N127" s="46">
        <f t="shared" si="21"/>
        <v>707927.3</v>
      </c>
    </row>
    <row r="128" spans="1:14" ht="22.5" customHeight="1">
      <c r="A128" s="21" t="s">
        <v>129</v>
      </c>
      <c r="B128" s="91"/>
      <c r="C128" s="96"/>
      <c r="D128" s="96"/>
      <c r="E128" s="75" t="s">
        <v>40</v>
      </c>
      <c r="F128" s="76">
        <v>1.39</v>
      </c>
      <c r="G128" s="74">
        <f t="shared" si="25"/>
        <v>720272.7272727272</v>
      </c>
      <c r="H128" s="74">
        <f t="shared" si="25"/>
        <v>674781.8181818181</v>
      </c>
      <c r="I128" s="74">
        <f t="shared" si="25"/>
        <v>643190.9090909091</v>
      </c>
      <c r="J128" s="73">
        <f t="shared" si="25"/>
        <v>793563.6363636362</v>
      </c>
      <c r="N128" s="46">
        <f t="shared" si="21"/>
        <v>793563.6</v>
      </c>
    </row>
    <row r="129" spans="1:14" ht="22.5" customHeight="1">
      <c r="A129" s="21" t="s">
        <v>218</v>
      </c>
      <c r="B129" s="91" t="s">
        <v>214</v>
      </c>
      <c r="C129" s="96" t="s">
        <v>216</v>
      </c>
      <c r="D129" s="96"/>
      <c r="E129" s="75" t="s">
        <v>32</v>
      </c>
      <c r="F129" s="76">
        <v>1</v>
      </c>
      <c r="G129" s="74">
        <f>G$130*$F129/$F$130</f>
        <v>535211.2676056338</v>
      </c>
      <c r="H129" s="74">
        <f>H$130*$F129/$F$130</f>
        <v>501408.4507042254</v>
      </c>
      <c r="I129" s="74">
        <f>I$130*$F129/$F$130</f>
        <v>477934.2723004695</v>
      </c>
      <c r="J129" s="73">
        <f>J$130*$F129/$F$130</f>
        <v>589671.3615023474</v>
      </c>
      <c r="K129" s="77"/>
      <c r="L129" s="77"/>
      <c r="N129" s="46">
        <f t="shared" si="21"/>
        <v>589671.4</v>
      </c>
    </row>
    <row r="130" spans="1:14" s="3" customFormat="1" ht="22.5" customHeight="1">
      <c r="A130" s="21" t="s">
        <v>219</v>
      </c>
      <c r="B130" s="91"/>
      <c r="C130" s="96"/>
      <c r="D130" s="96"/>
      <c r="E130" s="72" t="s">
        <v>33</v>
      </c>
      <c r="F130" s="9">
        <v>1.065</v>
      </c>
      <c r="G130" s="12">
        <v>570000</v>
      </c>
      <c r="H130" s="12">
        <v>534000</v>
      </c>
      <c r="I130" s="12">
        <v>509000</v>
      </c>
      <c r="J130" s="13">
        <v>628000</v>
      </c>
      <c r="K130" s="21"/>
      <c r="L130" s="21"/>
      <c r="N130" s="46">
        <f t="shared" si="21"/>
        <v>628000</v>
      </c>
    </row>
    <row r="131" spans="1:14" ht="22.5" customHeight="1">
      <c r="A131" s="21" t="s">
        <v>220</v>
      </c>
      <c r="B131" s="91"/>
      <c r="C131" s="96"/>
      <c r="D131" s="96"/>
      <c r="E131" s="75" t="s">
        <v>34</v>
      </c>
      <c r="F131" s="76">
        <v>1.13</v>
      </c>
      <c r="G131" s="74">
        <f>G$130*$F131/$F$130</f>
        <v>604788.7323943662</v>
      </c>
      <c r="H131" s="74">
        <f>H$130*$F131/$F$130</f>
        <v>566591.5492957747</v>
      </c>
      <c r="I131" s="74">
        <f>I$130*$F131/$F$130</f>
        <v>540065.7276995305</v>
      </c>
      <c r="J131" s="73">
        <f>J$130*$F131/$F$130</f>
        <v>666328.6384976525</v>
      </c>
      <c r="N131" s="46">
        <f t="shared" si="21"/>
        <v>666328.6</v>
      </c>
    </row>
    <row r="132" spans="1:14" ht="22.5" customHeight="1">
      <c r="A132" s="21" t="s">
        <v>221</v>
      </c>
      <c r="B132" s="91" t="s">
        <v>215</v>
      </c>
      <c r="C132" s="96" t="s">
        <v>217</v>
      </c>
      <c r="D132" s="96"/>
      <c r="E132" s="75" t="s">
        <v>32</v>
      </c>
      <c r="F132" s="76">
        <v>1</v>
      </c>
      <c r="G132" s="74">
        <f>G$133*$F132/$F$133</f>
        <v>535211.2676056338</v>
      </c>
      <c r="H132" s="74">
        <f>H$133*$F132/$F$133</f>
        <v>501408.4507042254</v>
      </c>
      <c r="I132" s="74">
        <f>I$133*$F132/$F$133</f>
        <v>477934.2723004695</v>
      </c>
      <c r="J132" s="73">
        <f>J$133*$F132/$F$133</f>
        <v>589671.3615023474</v>
      </c>
      <c r="N132" s="46">
        <f t="shared" si="21"/>
        <v>589671.4</v>
      </c>
    </row>
    <row r="133" spans="1:14" s="3" customFormat="1" ht="22.5" customHeight="1">
      <c r="A133" s="21" t="s">
        <v>222</v>
      </c>
      <c r="B133" s="91"/>
      <c r="C133" s="96"/>
      <c r="D133" s="96"/>
      <c r="E133" s="72" t="s">
        <v>33</v>
      </c>
      <c r="F133" s="9">
        <v>1.065</v>
      </c>
      <c r="G133" s="12">
        <v>570000</v>
      </c>
      <c r="H133" s="12">
        <v>534000</v>
      </c>
      <c r="I133" s="12">
        <v>509000</v>
      </c>
      <c r="J133" s="13">
        <v>628000</v>
      </c>
      <c r="K133" s="21"/>
      <c r="L133" s="21"/>
      <c r="N133" s="46">
        <f t="shared" si="21"/>
        <v>628000</v>
      </c>
    </row>
    <row r="134" spans="1:14" ht="22.5" customHeight="1" thickBot="1">
      <c r="A134" s="21" t="s">
        <v>223</v>
      </c>
      <c r="B134" s="102"/>
      <c r="C134" s="103"/>
      <c r="D134" s="103"/>
      <c r="E134" s="10" t="s">
        <v>34</v>
      </c>
      <c r="F134" s="11">
        <v>1.13</v>
      </c>
      <c r="G134" s="19">
        <f>G$133*$F134/$F$133</f>
        <v>604788.7323943662</v>
      </c>
      <c r="H134" s="19">
        <f>H$133*$F134/$F$133</f>
        <v>566591.5492957747</v>
      </c>
      <c r="I134" s="19">
        <f>I$133*$F134/$F$133</f>
        <v>540065.7276995305</v>
      </c>
      <c r="J134" s="20">
        <f>J$133*$F134/$F$133</f>
        <v>666328.6384976525</v>
      </c>
      <c r="N134" s="70">
        <f t="shared" si="21"/>
        <v>666328.6</v>
      </c>
    </row>
    <row r="136" spans="1:15" ht="20.25" customHeight="1">
      <c r="A136" s="57"/>
      <c r="K136" s="58"/>
      <c r="L136" s="58"/>
      <c r="N136" s="59"/>
      <c r="O136" s="60"/>
    </row>
    <row r="137" spans="1:15" ht="20.25" customHeight="1">
      <c r="A137" s="57"/>
      <c r="C137" s="87" t="s">
        <v>134</v>
      </c>
      <c r="D137" s="87"/>
      <c r="E137" s="87"/>
      <c r="F137" s="87"/>
      <c r="G137" s="87"/>
      <c r="H137" s="87"/>
      <c r="K137" s="58"/>
      <c r="L137" s="58"/>
      <c r="N137" s="59"/>
      <c r="O137" s="60"/>
    </row>
    <row r="138" spans="1:15" ht="42" customHeight="1">
      <c r="A138" s="57"/>
      <c r="C138" s="88" t="s">
        <v>253</v>
      </c>
      <c r="D138" s="88"/>
      <c r="E138" s="88"/>
      <c r="F138" s="88"/>
      <c r="G138" s="88"/>
      <c r="H138" s="88"/>
      <c r="I138" s="88"/>
      <c r="K138" s="58"/>
      <c r="L138" s="58"/>
      <c r="N138" s="59"/>
      <c r="O138" s="60"/>
    </row>
    <row r="139" spans="1:15" ht="20.25" customHeight="1">
      <c r="A139" s="57"/>
      <c r="C139" s="83" t="s">
        <v>61</v>
      </c>
      <c r="D139" s="83"/>
      <c r="E139" s="83"/>
      <c r="F139" s="83"/>
      <c r="G139" s="83"/>
      <c r="H139" s="83"/>
      <c r="K139" s="58"/>
      <c r="L139" s="58"/>
      <c r="N139" s="59"/>
      <c r="O139" s="60"/>
    </row>
    <row r="140" spans="1:15" ht="20.25" customHeight="1" thickBot="1">
      <c r="A140" s="57"/>
      <c r="K140" s="58"/>
      <c r="L140" s="58"/>
      <c r="N140" s="59"/>
      <c r="O140" s="60"/>
    </row>
    <row r="141" spans="1:15" ht="45.75" customHeight="1">
      <c r="A141" s="57"/>
      <c r="C141" s="31" t="s">
        <v>135</v>
      </c>
      <c r="D141" s="32" t="s">
        <v>136</v>
      </c>
      <c r="E141" s="32" t="s">
        <v>137</v>
      </c>
      <c r="F141" s="33" t="s">
        <v>138</v>
      </c>
      <c r="G141" s="32" t="s">
        <v>139</v>
      </c>
      <c r="H141" s="34" t="s">
        <v>140</v>
      </c>
      <c r="K141" s="58"/>
      <c r="L141" s="58"/>
      <c r="N141" s="59"/>
      <c r="O141" s="60"/>
    </row>
    <row r="142" spans="1:15" ht="20.25" customHeight="1">
      <c r="A142" s="24" t="s">
        <v>130</v>
      </c>
      <c r="C142" s="53">
        <v>1</v>
      </c>
      <c r="D142" s="25" t="s">
        <v>254</v>
      </c>
      <c r="E142" s="25" t="s">
        <v>53</v>
      </c>
      <c r="F142" s="35">
        <v>22155</v>
      </c>
      <c r="G142" s="49">
        <v>1.02</v>
      </c>
      <c r="H142" s="51">
        <f>F142*G142</f>
        <v>22598.100000000002</v>
      </c>
      <c r="K142" s="58"/>
      <c r="L142" s="58"/>
      <c r="N142" s="61">
        <f>ROUND(F142,1)</f>
        <v>22155</v>
      </c>
      <c r="O142" s="60"/>
    </row>
    <row r="143" spans="1:15" ht="20.25" customHeight="1">
      <c r="A143" s="24" t="s">
        <v>131</v>
      </c>
      <c r="C143" s="53">
        <v>2</v>
      </c>
      <c r="D143" s="25" t="s">
        <v>141</v>
      </c>
      <c r="E143" s="25" t="s">
        <v>53</v>
      </c>
      <c r="F143" s="35">
        <v>17036</v>
      </c>
      <c r="G143" s="49">
        <v>1.03</v>
      </c>
      <c r="H143" s="51">
        <f>F143*G143</f>
        <v>17547.08</v>
      </c>
      <c r="K143" s="58"/>
      <c r="L143" s="58"/>
      <c r="N143" s="61">
        <f>ROUND(F143,1)</f>
        <v>17036</v>
      </c>
      <c r="O143" s="60"/>
    </row>
    <row r="144" spans="1:15" ht="20.25" customHeight="1">
      <c r="A144" s="24" t="s">
        <v>132</v>
      </c>
      <c r="C144" s="53">
        <v>3</v>
      </c>
      <c r="D144" s="25" t="s">
        <v>54</v>
      </c>
      <c r="E144" s="25" t="s">
        <v>55</v>
      </c>
      <c r="F144" s="35">
        <v>1864.44</v>
      </c>
      <c r="G144" s="49">
        <v>1.05</v>
      </c>
      <c r="H144" s="51">
        <f>F144*G144</f>
        <v>1957.662</v>
      </c>
      <c r="K144" s="58"/>
      <c r="L144" s="58"/>
      <c r="N144" s="61">
        <f>ROUND(F144,1)</f>
        <v>1864.4</v>
      </c>
      <c r="O144" s="60"/>
    </row>
    <row r="145" spans="1:15" ht="20.25" customHeight="1" thickBot="1">
      <c r="A145" s="24" t="s">
        <v>133</v>
      </c>
      <c r="C145" s="55">
        <v>4</v>
      </c>
      <c r="D145" s="27" t="s">
        <v>56</v>
      </c>
      <c r="E145" s="27" t="s">
        <v>53</v>
      </c>
      <c r="F145" s="36">
        <v>0</v>
      </c>
      <c r="G145" s="50">
        <v>0</v>
      </c>
      <c r="H145" s="62">
        <f>F145*G145</f>
        <v>0</v>
      </c>
      <c r="K145" s="58"/>
      <c r="L145" s="58"/>
      <c r="N145" s="61">
        <f>ROUND(F145,1)</f>
        <v>0</v>
      </c>
      <c r="O145" s="60"/>
    </row>
    <row r="146" spans="1:15" ht="20.25" customHeight="1">
      <c r="A146" s="57"/>
      <c r="K146" s="58"/>
      <c r="L146" s="58"/>
      <c r="N146" s="59"/>
      <c r="O146" s="60"/>
    </row>
    <row r="147" spans="1:15" ht="20.25" customHeight="1">
      <c r="A147" s="57"/>
      <c r="C147" s="86" t="s">
        <v>203</v>
      </c>
      <c r="D147" s="86"/>
      <c r="E147" s="86"/>
      <c r="F147" s="86"/>
      <c r="G147" s="86"/>
      <c r="H147" s="86"/>
      <c r="K147" s="58"/>
      <c r="L147" s="58"/>
      <c r="N147" s="59"/>
      <c r="O147" s="60"/>
    </row>
    <row r="148" spans="1:15" ht="47.25" customHeight="1">
      <c r="A148" s="57"/>
      <c r="C148" s="89" t="s">
        <v>253</v>
      </c>
      <c r="D148" s="89"/>
      <c r="E148" s="89"/>
      <c r="F148" s="89"/>
      <c r="G148" s="89"/>
      <c r="H148" s="89"/>
      <c r="I148" s="89"/>
      <c r="K148" s="58"/>
      <c r="L148" s="58"/>
      <c r="N148" s="59"/>
      <c r="O148" s="60"/>
    </row>
    <row r="149" spans="1:15" ht="20.25" customHeight="1">
      <c r="A149" s="57"/>
      <c r="C149" s="83" t="s">
        <v>61</v>
      </c>
      <c r="D149" s="83"/>
      <c r="E149" s="83"/>
      <c r="F149" s="83"/>
      <c r="G149" s="83"/>
      <c r="H149" s="83"/>
      <c r="K149" s="58"/>
      <c r="L149" s="58"/>
      <c r="N149" s="59"/>
      <c r="O149" s="60"/>
    </row>
    <row r="150" spans="1:15" ht="20.25" customHeight="1" thickBot="1">
      <c r="A150" s="57"/>
      <c r="K150" s="58"/>
      <c r="L150" s="58"/>
      <c r="N150" s="59"/>
      <c r="O150" s="60"/>
    </row>
    <row r="151" spans="1:15" ht="45.75" customHeight="1">
      <c r="A151" s="57"/>
      <c r="C151" s="31" t="s">
        <v>135</v>
      </c>
      <c r="D151" s="32" t="s">
        <v>136</v>
      </c>
      <c r="E151" s="32" t="s">
        <v>137</v>
      </c>
      <c r="F151" s="33" t="s">
        <v>138</v>
      </c>
      <c r="G151" s="32" t="s">
        <v>139</v>
      </c>
      <c r="H151" s="34" t="s">
        <v>140</v>
      </c>
      <c r="K151" s="58"/>
      <c r="L151" s="58"/>
      <c r="N151" s="59"/>
      <c r="O151" s="60"/>
    </row>
    <row r="152" spans="1:15" ht="20.25" customHeight="1">
      <c r="A152" s="24" t="s">
        <v>204</v>
      </c>
      <c r="C152" s="53">
        <v>1</v>
      </c>
      <c r="D152" s="25" t="s">
        <v>52</v>
      </c>
      <c r="E152" s="25" t="s">
        <v>53</v>
      </c>
      <c r="F152" s="35">
        <v>22155</v>
      </c>
      <c r="G152" s="49">
        <v>1.02</v>
      </c>
      <c r="H152" s="51">
        <f>F152*G152</f>
        <v>22598.100000000002</v>
      </c>
      <c r="K152" s="58"/>
      <c r="L152" s="58"/>
      <c r="N152" s="61">
        <f>ROUND(F152,1)</f>
        <v>22155</v>
      </c>
      <c r="O152" s="60"/>
    </row>
    <row r="153" spans="1:15" ht="20.25" customHeight="1">
      <c r="A153" s="24" t="s">
        <v>205</v>
      </c>
      <c r="C153" s="53">
        <v>2</v>
      </c>
      <c r="D153" s="25" t="s">
        <v>141</v>
      </c>
      <c r="E153" s="25" t="s">
        <v>53</v>
      </c>
      <c r="F153" s="35">
        <v>17036</v>
      </c>
      <c r="G153" s="49">
        <v>1.03</v>
      </c>
      <c r="H153" s="51">
        <f>F153*G153</f>
        <v>17547.08</v>
      </c>
      <c r="K153" s="58"/>
      <c r="L153" s="58"/>
      <c r="N153" s="61">
        <f>ROUND(F153,1)</f>
        <v>17036</v>
      </c>
      <c r="O153" s="60"/>
    </row>
    <row r="154" spans="1:15" ht="20.25" customHeight="1">
      <c r="A154" s="24" t="s">
        <v>206</v>
      </c>
      <c r="C154" s="53">
        <v>3</v>
      </c>
      <c r="D154" s="25" t="s">
        <v>54</v>
      </c>
      <c r="E154" s="25" t="s">
        <v>55</v>
      </c>
      <c r="F154" s="35">
        <v>1864.44</v>
      </c>
      <c r="G154" s="49">
        <v>1.05</v>
      </c>
      <c r="H154" s="51">
        <f>F154*G154</f>
        <v>1957.662</v>
      </c>
      <c r="K154" s="58"/>
      <c r="L154" s="58"/>
      <c r="N154" s="61">
        <f>ROUND(F154,1)</f>
        <v>1864.4</v>
      </c>
      <c r="O154" s="60"/>
    </row>
    <row r="155" spans="1:15" ht="20.25" customHeight="1" thickBot="1">
      <c r="A155" s="24" t="s">
        <v>207</v>
      </c>
      <c r="C155" s="55">
        <v>4</v>
      </c>
      <c r="D155" s="27" t="s">
        <v>56</v>
      </c>
      <c r="E155" s="27" t="s">
        <v>53</v>
      </c>
      <c r="F155" s="36">
        <v>0</v>
      </c>
      <c r="G155" s="50">
        <v>0</v>
      </c>
      <c r="H155" s="62">
        <f>F155*G155</f>
        <v>0</v>
      </c>
      <c r="K155" s="58"/>
      <c r="L155" s="58"/>
      <c r="N155" s="61">
        <f>ROUND(F155,1)</f>
        <v>0</v>
      </c>
      <c r="O155" s="60"/>
    </row>
    <row r="156" spans="1:15" ht="20.25" customHeight="1">
      <c r="A156" s="57"/>
      <c r="K156" s="58"/>
      <c r="L156" s="58"/>
      <c r="N156" s="59"/>
      <c r="O156" s="60"/>
    </row>
    <row r="157" spans="1:15" ht="20.25" customHeight="1">
      <c r="A157" s="57"/>
      <c r="C157" s="86" t="s">
        <v>208</v>
      </c>
      <c r="D157" s="86"/>
      <c r="E157" s="86"/>
      <c r="F157" s="86"/>
      <c r="G157" s="86"/>
      <c r="H157" s="86"/>
      <c r="K157" s="58"/>
      <c r="L157" s="58"/>
      <c r="N157" s="59"/>
      <c r="O157" s="60"/>
    </row>
    <row r="158" spans="1:15" ht="20.25" customHeight="1" thickBot="1">
      <c r="A158" s="57"/>
      <c r="K158" s="58"/>
      <c r="L158" s="58"/>
      <c r="N158" s="59"/>
      <c r="O158" s="60"/>
    </row>
    <row r="159" spans="1:15" ht="45.75" customHeight="1">
      <c r="A159" s="57"/>
      <c r="C159" s="31" t="s">
        <v>135</v>
      </c>
      <c r="D159" s="32" t="s">
        <v>136</v>
      </c>
      <c r="E159" s="32" t="s">
        <v>137</v>
      </c>
      <c r="F159" s="33" t="s">
        <v>209</v>
      </c>
      <c r="G159" s="32" t="s">
        <v>139</v>
      </c>
      <c r="H159" s="34" t="s">
        <v>140</v>
      </c>
      <c r="K159" s="58"/>
      <c r="L159" s="58"/>
      <c r="N159" s="59"/>
      <c r="O159" s="60"/>
    </row>
    <row r="160" spans="1:15" ht="20.25" customHeight="1">
      <c r="A160" s="24" t="s">
        <v>210</v>
      </c>
      <c r="C160" s="53">
        <v>1</v>
      </c>
      <c r="D160" s="25" t="s">
        <v>52</v>
      </c>
      <c r="E160" s="25" t="s">
        <v>53</v>
      </c>
      <c r="F160" s="63">
        <f>F142-F152</f>
        <v>0</v>
      </c>
      <c r="G160" s="64">
        <v>1.02</v>
      </c>
      <c r="H160" s="65">
        <f>F160*G160</f>
        <v>0</v>
      </c>
      <c r="K160" s="58"/>
      <c r="L160" s="58"/>
      <c r="N160" s="61">
        <f>ROUND(F160,1)</f>
        <v>0</v>
      </c>
      <c r="O160" s="60"/>
    </row>
    <row r="161" spans="1:15" ht="20.25" customHeight="1">
      <c r="A161" s="24" t="s">
        <v>211</v>
      </c>
      <c r="C161" s="53">
        <v>2</v>
      </c>
      <c r="D161" s="25" t="s">
        <v>141</v>
      </c>
      <c r="E161" s="25" t="s">
        <v>53</v>
      </c>
      <c r="F161" s="63">
        <f>F143-F153</f>
        <v>0</v>
      </c>
      <c r="G161" s="64">
        <v>1.03</v>
      </c>
      <c r="H161" s="65">
        <f>F161*G161</f>
        <v>0</v>
      </c>
      <c r="K161" s="58"/>
      <c r="L161" s="58"/>
      <c r="N161" s="61">
        <f>ROUND(F161,1)</f>
        <v>0</v>
      </c>
      <c r="O161" s="60"/>
    </row>
    <row r="162" spans="1:15" ht="20.25" customHeight="1">
      <c r="A162" s="24" t="s">
        <v>212</v>
      </c>
      <c r="C162" s="53">
        <v>3</v>
      </c>
      <c r="D162" s="25" t="s">
        <v>54</v>
      </c>
      <c r="E162" s="25" t="s">
        <v>55</v>
      </c>
      <c r="F162" s="63">
        <f>F144-F154</f>
        <v>0</v>
      </c>
      <c r="G162" s="64">
        <v>1.05</v>
      </c>
      <c r="H162" s="65">
        <f>F162*G162</f>
        <v>0</v>
      </c>
      <c r="K162" s="58"/>
      <c r="L162" s="58"/>
      <c r="N162" s="61">
        <f>ROUND(F162,1)</f>
        <v>0</v>
      </c>
      <c r="O162" s="60"/>
    </row>
    <row r="163" spans="1:15" ht="20.25" customHeight="1" thickBot="1">
      <c r="A163" s="24" t="s">
        <v>213</v>
      </c>
      <c r="C163" s="55">
        <v>4</v>
      </c>
      <c r="D163" s="27" t="s">
        <v>56</v>
      </c>
      <c r="E163" s="27" t="s">
        <v>53</v>
      </c>
      <c r="F163" s="71">
        <f>F145-F155</f>
        <v>0</v>
      </c>
      <c r="G163" s="66">
        <v>0</v>
      </c>
      <c r="H163" s="67">
        <f>F163*G163</f>
        <v>0</v>
      </c>
      <c r="K163" s="58"/>
      <c r="L163" s="58"/>
      <c r="N163" s="61">
        <f>ROUND(F163,1)</f>
        <v>0</v>
      </c>
      <c r="O163" s="60"/>
    </row>
    <row r="164" spans="11:15" ht="20.25" customHeight="1">
      <c r="K164" s="58"/>
      <c r="L164" s="58"/>
      <c r="N164" s="59"/>
      <c r="O164" s="60"/>
    </row>
    <row r="165" spans="3:15" ht="20.25" customHeight="1">
      <c r="C165" s="87" t="s">
        <v>148</v>
      </c>
      <c r="D165" s="87"/>
      <c r="E165" s="87"/>
      <c r="F165" s="87"/>
      <c r="G165" s="87"/>
      <c r="H165" s="87"/>
      <c r="K165" s="58"/>
      <c r="L165" s="58"/>
      <c r="N165" s="59"/>
      <c r="O165" s="60"/>
    </row>
    <row r="166" spans="3:15" ht="20.25" customHeight="1">
      <c r="C166" s="85" t="s">
        <v>146</v>
      </c>
      <c r="D166" s="85"/>
      <c r="E166" s="85"/>
      <c r="F166" s="85"/>
      <c r="G166" s="85"/>
      <c r="H166" s="85"/>
      <c r="K166" s="58"/>
      <c r="L166" s="58"/>
      <c r="N166" s="59"/>
      <c r="O166" s="60"/>
    </row>
    <row r="167" spans="3:15" ht="20.25" customHeight="1">
      <c r="C167" s="83" t="s">
        <v>61</v>
      </c>
      <c r="D167" s="83"/>
      <c r="E167" s="83"/>
      <c r="F167" s="83"/>
      <c r="G167" s="83"/>
      <c r="H167" s="83"/>
      <c r="K167" s="58"/>
      <c r="L167" s="58"/>
      <c r="N167" s="59"/>
      <c r="O167" s="60"/>
    </row>
    <row r="168" spans="3:15" ht="20.25" customHeight="1" thickBot="1">
      <c r="C168" s="52"/>
      <c r="D168" s="52"/>
      <c r="E168" s="52"/>
      <c r="F168" s="52"/>
      <c r="G168" s="52"/>
      <c r="H168" s="52"/>
      <c r="K168" s="58"/>
      <c r="L168" s="58"/>
      <c r="N168" s="59"/>
      <c r="O168" s="60"/>
    </row>
    <row r="169" spans="3:15" ht="28.5" customHeight="1" thickBot="1">
      <c r="C169" s="39" t="s">
        <v>0</v>
      </c>
      <c r="D169" s="40" t="s">
        <v>149</v>
      </c>
      <c r="E169" s="40" t="s">
        <v>137</v>
      </c>
      <c r="F169" s="40"/>
      <c r="G169" s="40" t="s">
        <v>145</v>
      </c>
      <c r="H169" s="41"/>
      <c r="K169" s="58"/>
      <c r="L169" s="58"/>
      <c r="N169" s="59"/>
      <c r="O169" s="60"/>
    </row>
    <row r="170" spans="1:15" ht="20.25" customHeight="1">
      <c r="A170" s="23" t="s">
        <v>143</v>
      </c>
      <c r="C170" s="42">
        <v>1</v>
      </c>
      <c r="D170" s="25" t="s">
        <v>150</v>
      </c>
      <c r="E170" s="54" t="s">
        <v>142</v>
      </c>
      <c r="F170" s="37"/>
      <c r="G170" s="44">
        <v>10</v>
      </c>
      <c r="H170" s="26"/>
      <c r="K170" s="58"/>
      <c r="L170" s="58"/>
      <c r="N170" s="68">
        <f>G170</f>
        <v>10</v>
      </c>
      <c r="O170" s="60"/>
    </row>
    <row r="171" spans="1:15" ht="20.25" customHeight="1" thickBot="1">
      <c r="A171" s="23" t="s">
        <v>144</v>
      </c>
      <c r="C171" s="43">
        <v>2</v>
      </c>
      <c r="D171" s="27" t="s">
        <v>147</v>
      </c>
      <c r="E171" s="56" t="s">
        <v>151</v>
      </c>
      <c r="F171" s="38"/>
      <c r="G171" s="45">
        <v>30000</v>
      </c>
      <c r="H171" s="28"/>
      <c r="K171" s="58"/>
      <c r="L171" s="58"/>
      <c r="N171" s="69">
        <f>G171</f>
        <v>30000</v>
      </c>
      <c r="O171" s="60"/>
    </row>
    <row r="172" spans="11:15" ht="20.25" customHeight="1">
      <c r="K172" s="58"/>
      <c r="L172" s="58"/>
      <c r="N172" s="59"/>
      <c r="O172" s="60"/>
    </row>
  </sheetData>
  <sheetProtection/>
  <mergeCells count="75">
    <mergeCell ref="C138:I138"/>
    <mergeCell ref="C148:I148"/>
    <mergeCell ref="J101:J104"/>
    <mergeCell ref="B119:B121"/>
    <mergeCell ref="C119:D121"/>
    <mergeCell ref="C125:D128"/>
    <mergeCell ref="C122:D124"/>
    <mergeCell ref="C115:D118"/>
    <mergeCell ref="C111:D114"/>
    <mergeCell ref="I101:I104"/>
    <mergeCell ref="B105:B107"/>
    <mergeCell ref="B108:B110"/>
    <mergeCell ref="B129:B131"/>
    <mergeCell ref="B132:B134"/>
    <mergeCell ref="C132:D134"/>
    <mergeCell ref="C129:D131"/>
    <mergeCell ref="B122:B124"/>
    <mergeCell ref="B125:B128"/>
    <mergeCell ref="D62:D69"/>
    <mergeCell ref="B78:B85"/>
    <mergeCell ref="C78:C85"/>
    <mergeCell ref="D78:D85"/>
    <mergeCell ref="B86:B93"/>
    <mergeCell ref="C86:C93"/>
    <mergeCell ref="D53:D61"/>
    <mergeCell ref="B115:B118"/>
    <mergeCell ref="D86:D93"/>
    <mergeCell ref="B70:B77"/>
    <mergeCell ref="C70:C77"/>
    <mergeCell ref="D70:D77"/>
    <mergeCell ref="B62:B69"/>
    <mergeCell ref="C62:C69"/>
    <mergeCell ref="C53:C61"/>
    <mergeCell ref="B53:B61"/>
    <mergeCell ref="D29:D38"/>
    <mergeCell ref="D39:D48"/>
    <mergeCell ref="C49:C52"/>
    <mergeCell ref="B49:B52"/>
    <mergeCell ref="B29:B38"/>
    <mergeCell ref="C29:C38"/>
    <mergeCell ref="B39:B48"/>
    <mergeCell ref="B101:B104"/>
    <mergeCell ref="B111:B114"/>
    <mergeCell ref="H101:H104"/>
    <mergeCell ref="E101:E104"/>
    <mergeCell ref="C108:D110"/>
    <mergeCell ref="C105:D107"/>
    <mergeCell ref="D19:D28"/>
    <mergeCell ref="G101:G104"/>
    <mergeCell ref="C101:D104"/>
    <mergeCell ref="B94:B96"/>
    <mergeCell ref="C94:C96"/>
    <mergeCell ref="D94:D96"/>
    <mergeCell ref="B97:B100"/>
    <mergeCell ref="F101:F104"/>
    <mergeCell ref="C97:D100"/>
    <mergeCell ref="D49:D52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9:H149"/>
    <mergeCell ref="B3:I3"/>
    <mergeCell ref="C157:H157"/>
    <mergeCell ref="C165:H165"/>
    <mergeCell ref="C166:H166"/>
    <mergeCell ref="C167:H167"/>
    <mergeCell ref="C137:H137"/>
    <mergeCell ref="C139:H139"/>
    <mergeCell ref="C147:H147"/>
  </mergeCells>
  <dataValidations count="1">
    <dataValidation allowBlank="1" showErrorMessage="1" sqref="A142:A145 A152:A155 A160:A163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2021-12-24T10:08:55Z</dcterms:modified>
  <cp:category/>
  <cp:version/>
  <cp:contentType/>
  <cp:contentStatus/>
</cp:coreProperties>
</file>